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esktop\Sailability_Scotland\2021\"/>
    </mc:Choice>
  </mc:AlternateContent>
  <xr:revisionPtr revIDLastSave="0" documentId="8_{E2E3F0B8-48F8-4733-9B08-8787508788AA}" xr6:coauthVersionLast="47" xr6:coauthVersionMax="47" xr10:uidLastSave="{00000000-0000-0000-0000-000000000000}"/>
  <bookViews>
    <workbookView xWindow="-120" yWindow="-120" windowWidth="29040" windowHeight="16440" xr2:uid="{3630F52B-F582-4011-BC95-D89E39A28A24}"/>
  </bookViews>
  <sheets>
    <sheet name="Sheet1" sheetId="1" r:id="rId1"/>
  </sheets>
  <definedNames>
    <definedName name="_xlnm._FilterDatabase" localSheetId="0" hidden="1">Sheet1!$A$5:$G$48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7" i="1" l="1"/>
  <c r="F238" i="1"/>
  <c r="D218" i="1" l="1"/>
  <c r="D210" i="1"/>
  <c r="D215" i="1"/>
  <c r="D216" i="1"/>
  <c r="D214" i="1"/>
  <c r="F233" i="1"/>
  <c r="D230" i="1" s="1"/>
  <c r="D233" i="1" s="1"/>
  <c r="F218" i="1"/>
  <c r="F210" i="1"/>
  <c r="H179" i="1"/>
  <c r="G58" i="1"/>
  <c r="G60" i="1" s="1"/>
  <c r="G62" i="1" s="1"/>
  <c r="G63" i="1" s="1"/>
  <c r="G64" i="1" s="1"/>
  <c r="G65" i="1" s="1"/>
  <c r="G66" i="1" s="1"/>
  <c r="G67" i="1" s="1"/>
  <c r="G68" i="1" s="1"/>
  <c r="G69" i="1" s="1"/>
  <c r="G70" i="1" s="1"/>
  <c r="G72" i="1" s="1"/>
  <c r="G73" i="1" s="1"/>
  <c r="G74" i="1" s="1"/>
  <c r="G75" i="1" s="1"/>
  <c r="G76" i="1" s="1"/>
  <c r="G78" i="1" s="1"/>
  <c r="G79" i="1" s="1"/>
  <c r="G81" i="1" s="1"/>
  <c r="G83" i="1" s="1"/>
  <c r="G84" i="1" s="1"/>
  <c r="G86" i="1" s="1"/>
  <c r="G88" i="1" s="1"/>
  <c r="G89" i="1" s="1"/>
  <c r="G91" i="1" s="1"/>
  <c r="G92" i="1" s="1"/>
  <c r="M179" i="1"/>
  <c r="E131" i="1"/>
  <c r="D131" i="1"/>
  <c r="E129" i="1"/>
  <c r="D189" i="1" s="1"/>
  <c r="D129" i="1"/>
  <c r="E127" i="1"/>
  <c r="D127" i="1"/>
  <c r="E125" i="1"/>
  <c r="D125" i="1"/>
  <c r="M167" i="1" s="1"/>
  <c r="D165" i="1" s="1"/>
  <c r="H165" i="1" s="1"/>
  <c r="D155" i="1"/>
  <c r="G113" i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6" i="1" s="1"/>
  <c r="G128" i="1" s="1"/>
  <c r="G130" i="1" s="1"/>
  <c r="D93" i="1"/>
  <c r="M171" i="1" s="1"/>
  <c r="D169" i="1" s="1"/>
  <c r="H169" i="1" s="1"/>
  <c r="E90" i="1"/>
  <c r="M177" i="1" s="1"/>
  <c r="D177" i="1" s="1"/>
  <c r="H177" i="1" s="1"/>
  <c r="D87" i="1"/>
  <c r="E85" i="1"/>
  <c r="M180" i="1" s="1"/>
  <c r="D180" i="1" s="1"/>
  <c r="H180" i="1" s="1"/>
  <c r="D212" i="1" s="1"/>
  <c r="E82" i="1"/>
  <c r="D80" i="1"/>
  <c r="D77" i="1"/>
  <c r="E71" i="1"/>
  <c r="M176" i="1" s="1"/>
  <c r="D61" i="1"/>
  <c r="E59" i="1"/>
  <c r="M178" i="1" s="1"/>
  <c r="D178" i="1" s="1"/>
  <c r="H178" i="1" s="1"/>
  <c r="D208" i="1" l="1"/>
  <c r="F220" i="1"/>
  <c r="D202" i="1"/>
  <c r="D176" i="1"/>
  <c r="H176" i="1" s="1"/>
  <c r="E155" i="1"/>
  <c r="D134" i="1"/>
  <c r="E134" i="1"/>
  <c r="E95" i="1"/>
  <c r="D95" i="1"/>
  <c r="G134" i="1" l="1"/>
  <c r="G6" i="1"/>
  <c r="F49" i="1"/>
  <c r="M168" i="1" s="1"/>
  <c r="D166" i="1" s="1"/>
  <c r="H166" i="1" s="1"/>
  <c r="E49" i="1"/>
  <c r="F45" i="1"/>
  <c r="M165" i="1" s="1"/>
  <c r="E45" i="1"/>
  <c r="F41" i="1"/>
  <c r="E41" i="1"/>
  <c r="F38" i="1"/>
  <c r="E38" i="1"/>
  <c r="F35" i="1"/>
  <c r="M166" i="1" s="1"/>
  <c r="E35" i="1"/>
  <c r="F30" i="1"/>
  <c r="E30" i="1"/>
  <c r="F28" i="1"/>
  <c r="E28" i="1"/>
  <c r="F25" i="1"/>
  <c r="M170" i="1" s="1"/>
  <c r="D168" i="1" s="1"/>
  <c r="H168" i="1" s="1"/>
  <c r="E25" i="1"/>
  <c r="F14" i="1"/>
  <c r="M174" i="1" s="1"/>
  <c r="D174" i="1" s="1"/>
  <c r="H174" i="1" s="1"/>
  <c r="E14" i="1"/>
  <c r="F9" i="1"/>
  <c r="M169" i="1" s="1"/>
  <c r="D167" i="1" s="1"/>
  <c r="H167" i="1" s="1"/>
  <c r="E9" i="1"/>
  <c r="M175" i="1" l="1"/>
  <c r="D175" i="1" s="1"/>
  <c r="D164" i="1"/>
  <c r="H164" i="1" s="1"/>
  <c r="D203" i="1"/>
  <c r="D163" i="1"/>
  <c r="H163" i="1" s="1"/>
  <c r="D206" i="1"/>
  <c r="D207" i="1"/>
  <c r="E50" i="1"/>
  <c r="F50" i="1"/>
  <c r="G7" i="1"/>
  <c r="G8" i="1" s="1"/>
  <c r="G10" i="1" s="1"/>
  <c r="D171" i="1" l="1"/>
  <c r="H171" i="1"/>
  <c r="D182" i="1"/>
  <c r="H175" i="1"/>
  <c r="D184" i="1" l="1"/>
  <c r="D187" i="1" s="1"/>
  <c r="H182" i="1"/>
  <c r="H184" i="1" s="1"/>
  <c r="H192" i="1" s="1"/>
  <c r="D213" i="1"/>
  <c r="D220" i="1" s="1"/>
  <c r="D225" i="1" s="1"/>
  <c r="D192" i="1" l="1"/>
  <c r="D226" i="1" s="1"/>
  <c r="D227" i="1" s="1"/>
  <c r="G11" i="1" l="1"/>
  <c r="G12" i="1" s="1"/>
  <c r="G13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6" i="1" s="1"/>
  <c r="G27" i="1" s="1"/>
  <c r="G29" i="1" s="1"/>
  <c r="G31" i="1" s="1"/>
  <c r="G32" i="1" s="1"/>
  <c r="G33" i="1" s="1"/>
  <c r="G34" i="1" s="1"/>
  <c r="G36" i="1" s="1"/>
  <c r="G37" i="1" s="1"/>
  <c r="G39" i="1" s="1"/>
  <c r="G40" i="1" s="1"/>
  <c r="G42" i="1" s="1"/>
  <c r="G43" i="1" s="1"/>
  <c r="G44" i="1" l="1"/>
  <c r="G46" i="1" s="1"/>
  <c r="G47" i="1" s="1"/>
  <c r="G151" i="1"/>
  <c r="D186" i="1" s="1"/>
  <c r="D190" i="1" s="1"/>
  <c r="G48" i="1" l="1"/>
  <c r="C155" i="1" l="1"/>
  <c r="G155" i="1" s="1"/>
  <c r="D236" i="1" s="1"/>
  <c r="D2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Laycock</author>
  </authors>
  <commentList>
    <comment ref="C66" authorId="0" shapeId="0" xr:uid="{95DFFCC6-7A01-494F-90C8-A29D03F62FD1}">
      <text>
        <r>
          <rPr>
            <b/>
            <sz val="9"/>
            <color indexed="81"/>
            <rFont val="Tahoma"/>
            <family val="2"/>
          </rPr>
          <t>Stephen Laycock:</t>
        </r>
        <r>
          <rPr>
            <sz val="9"/>
            <color indexed="81"/>
            <rFont val="Tahoma"/>
            <family val="2"/>
          </rPr>
          <t xml:space="preserve">
Stirling Trailers for service. Amount includs vat which was refunded.</t>
        </r>
      </text>
    </comment>
    <comment ref="C67" authorId="0" shapeId="0" xr:uid="{71F4889C-E379-49B1-8CED-E9260DC9F9EB}">
      <text>
        <r>
          <rPr>
            <b/>
            <sz val="9"/>
            <color indexed="81"/>
            <rFont val="Tahoma"/>
            <family val="2"/>
          </rPr>
          <t>Stephen Laycock:</t>
        </r>
        <r>
          <rPr>
            <sz val="9"/>
            <color indexed="81"/>
            <rFont val="Tahoma"/>
            <family val="2"/>
          </rPr>
          <t xml:space="preserve">
                                           Duncans Expences  Breakdown       
                                                                                                                                         Split  
                                                                                             Invoice total      Paid by  Sailability  Duncan       Reimburse
Seals Direct Inv No 167747 New launch trailer fenders for 236                143.10      Duncan   100%                        143.10
Seals Direct Inv No 166300 New D-Fender for spar support arms for 236    96.36      Duncan   100%                          96.36
Trident Invoice  Ref INV 074009 dated 07/06/2021                              272.23      Sailability  219.28  52.95             -52.95
Entry Fee SOCC  reimbursement - subsidy                                               35.00      Duncan     20.00   15.00             20.00
Entry Fee Loch Venachar                                                                      10.00                                                    -10.00
Entry Fee Bardowie                                                                                -    
Entry Fee Fort William                                                                           10.00                                                     -10.00
                                                                                                                                       Amount of claim £186.51
  </t>
        </r>
      </text>
    </comment>
    <comment ref="B231" authorId="0" shapeId="0" xr:uid="{AFCE3289-AE3A-4ECA-A693-83541DED4B9A}">
      <text>
        <r>
          <rPr>
            <b/>
            <sz val="9"/>
            <color indexed="81"/>
            <rFont val="Tahoma"/>
            <family val="2"/>
          </rPr>
          <t>Stephen Laycock:</t>
        </r>
        <r>
          <rPr>
            <sz val="9"/>
            <color indexed="81"/>
            <rFont val="Tahoma"/>
            <family val="2"/>
          </rPr>
          <t xml:space="preserve">
Stephen Laycock:
Virus Plus 16: This boat was gifted to Sailability Scotland by Michael Garry of 14, Auchincloch Drive, Banknock, FK4 1BL Tel 07905 036520 email m.garry@btinternet.com on 23/10/2021
Insured for £2000.00</t>
        </r>
      </text>
    </comment>
  </commentList>
</comments>
</file>

<file path=xl/sharedStrings.xml><?xml version="1.0" encoding="utf-8"?>
<sst xmlns="http://schemas.openxmlformats.org/spreadsheetml/2006/main" count="316" uniqueCount="171">
  <si>
    <t>Opening Balance</t>
  </si>
  <si>
    <t>Date</t>
  </si>
  <si>
    <t>Name</t>
  </si>
  <si>
    <t>Reason</t>
  </si>
  <si>
    <t>Gross</t>
  </si>
  <si>
    <t>Fee</t>
  </si>
  <si>
    <t>Net</t>
  </si>
  <si>
    <t>Balance</t>
  </si>
  <si>
    <t>Richard Toulson</t>
  </si>
  <si>
    <t>Annual Membership</t>
  </si>
  <si>
    <t>Stephen Laycock</t>
  </si>
  <si>
    <t>Ann Ritchie</t>
  </si>
  <si>
    <t>Stephen Bate</t>
  </si>
  <si>
    <t>John McPartlin</t>
  </si>
  <si>
    <t>Annual Membership Total</t>
  </si>
  <si>
    <t>Donation Payment</t>
  </si>
  <si>
    <t>Donation Payment Total</t>
  </si>
  <si>
    <t>Web Site Hosting</t>
  </si>
  <si>
    <t>Web Site Hosting Total</t>
  </si>
  <si>
    <t>Grand Total</t>
  </si>
  <si>
    <t>Freeola Ltd</t>
  </si>
  <si>
    <t>Charles Thornton</t>
  </si>
  <si>
    <t>James Donaldson</t>
  </si>
  <si>
    <t>General Currency Conversion</t>
  </si>
  <si>
    <t>PayPal Giving Fund UK</t>
  </si>
  <si>
    <t>Banbury Plastic Fittings Ltd</t>
  </si>
  <si>
    <t>Ronald Cameron</t>
  </si>
  <si>
    <t>Kirsty Carmichael</t>
  </si>
  <si>
    <t>Facebook</t>
  </si>
  <si>
    <t>Triibe Ltd T/A TridentUK</t>
  </si>
  <si>
    <t>Annual Boat Lease</t>
  </si>
  <si>
    <t>Boat Maint</t>
  </si>
  <si>
    <t>Regatta Fee</t>
  </si>
  <si>
    <t>Facebook Advert</t>
  </si>
  <si>
    <t>Annual Boat Lease Total</t>
  </si>
  <si>
    <t>Boat Maint Total</t>
  </si>
  <si>
    <t>Facebook Advert Total</t>
  </si>
  <si>
    <t>General Currency Conversion Total</t>
  </si>
  <si>
    <t>Regatta Fee Total</t>
  </si>
  <si>
    <t>A Dingley (Loch  Venachar)</t>
  </si>
  <si>
    <t>Boat Maint (Transfer from Current a/c)</t>
  </si>
  <si>
    <t>Boat Maint (Transfer from Current a/c) Total</t>
  </si>
  <si>
    <t>In</t>
  </si>
  <si>
    <t>Out</t>
  </si>
  <si>
    <t>Donation</t>
  </si>
  <si>
    <t>to A/c 14855772</t>
  </si>
  <si>
    <t>Paypal</t>
  </si>
  <si>
    <t xml:space="preserve">Donation </t>
  </si>
  <si>
    <t>Internal Transfer to Deposit A/C</t>
  </si>
  <si>
    <t>RYA</t>
  </si>
  <si>
    <t>Affiliation Fee</t>
  </si>
  <si>
    <t>Amazon Europe</t>
  </si>
  <si>
    <t>Easyfunding</t>
  </si>
  <si>
    <t>RBS Current a/c 14855764</t>
  </si>
  <si>
    <t>Duncan Greenhalgh</t>
  </si>
  <si>
    <t>Trident UK inv 074019</t>
  </si>
  <si>
    <t>Trident UK inv 074009</t>
  </si>
  <si>
    <t>From A/c 14855772</t>
  </si>
  <si>
    <t>Internal Transfer from Deposit A/C</t>
  </si>
  <si>
    <t>Sir Boyd Tunnock CBE</t>
  </si>
  <si>
    <t>Weekend Boat Hire</t>
  </si>
  <si>
    <t>Weekend Boat Hire Total</t>
  </si>
  <si>
    <t>Description Type</t>
  </si>
  <si>
    <t xml:space="preserve">Date </t>
  </si>
  <si>
    <t>Interest</t>
  </si>
  <si>
    <t>Internal Transfer from 14855764</t>
  </si>
  <si>
    <t>02/21/21</t>
  </si>
  <si>
    <t>Internal Transfer to A/c 14855772</t>
  </si>
  <si>
    <t>Internal Transfer TO 14855764</t>
  </si>
  <si>
    <t>Dorethy Bennett</t>
  </si>
  <si>
    <t>THJ(Machinery Ltd inv 159506</t>
  </si>
  <si>
    <t>THJ(Machinery Ltd inv no 159333</t>
  </si>
  <si>
    <t>Loch Venachar</t>
  </si>
  <si>
    <t>Regatta Venue Fee</t>
  </si>
  <si>
    <t>Lochaber</t>
  </si>
  <si>
    <t>IRCM Ltd Fleet Insurance Inv  TRD00003051</t>
  </si>
  <si>
    <t xml:space="preserve">Marine Charity Insurance </t>
  </si>
  <si>
    <t>John McPartlin (Stirling Trailers inv 33669)</t>
  </si>
  <si>
    <t>Stirling Trailers inv 33669</t>
  </si>
  <si>
    <t>VAT Refunded</t>
  </si>
  <si>
    <t>Stephen Laycock Stewartry Tyres for new trailer jockey wheel tyre inv ST0000162440</t>
  </si>
  <si>
    <t>THJ(Machinery Ltd inv no 159333 &amp; 159506 credit invoice num 162836</t>
  </si>
  <si>
    <t>Fife Sailability</t>
  </si>
  <si>
    <t>IRCM Ltd Fleet Insurance Inv  SED00004476</t>
  </si>
  <si>
    <t>Affiliation Fee Total</t>
  </si>
  <si>
    <t>Donation Total</t>
  </si>
  <si>
    <t>Internal Transfer from Deposit A/C Total</t>
  </si>
  <si>
    <t>Internal Transfer to Deposit A/C Total</t>
  </si>
  <si>
    <t>Marine Charity Insurance  Total</t>
  </si>
  <si>
    <t>Regatta Venue Fee Total</t>
  </si>
  <si>
    <t>VAT Refunded Total</t>
  </si>
  <si>
    <t>Business Reserve A/C 14855772</t>
  </si>
  <si>
    <t xml:space="preserve"> In  </t>
  </si>
  <si>
    <t>Interest Total</t>
  </si>
  <si>
    <t>Internal Transfer from 14855764 Total</t>
  </si>
  <si>
    <t>Internal Transfer TO 14855764 Total</t>
  </si>
  <si>
    <t>Paypal 1st Dec 20 to 30th Nov 21</t>
  </si>
  <si>
    <t>BOS A/C 00785563</t>
  </si>
  <si>
    <t>Bal</t>
  </si>
  <si>
    <t>Description</t>
  </si>
  <si>
    <t>C/F</t>
  </si>
  <si>
    <t>Dormant A/c See STB</t>
  </si>
  <si>
    <t>Credit</t>
  </si>
  <si>
    <t>RBS SCIO</t>
  </si>
  <si>
    <t>RBS SCIO Deposit</t>
  </si>
  <si>
    <t>BOS</t>
  </si>
  <si>
    <t>Total</t>
  </si>
  <si>
    <t>Opening Bal 01/12/2020</t>
  </si>
  <si>
    <t>Closing Bal 30/11/2021</t>
  </si>
  <si>
    <t>Income</t>
  </si>
  <si>
    <t>£</t>
  </si>
  <si>
    <t>Category</t>
  </si>
  <si>
    <t>Final Accounts</t>
  </si>
  <si>
    <t>Income for 2020</t>
  </si>
  <si>
    <t>Membership</t>
  </si>
  <si>
    <t>Consolidated</t>
  </si>
  <si>
    <t>Account No</t>
  </si>
  <si>
    <t>Donations</t>
  </si>
  <si>
    <t>Bank Interest</t>
  </si>
  <si>
    <t>Boat Lease</t>
  </si>
  <si>
    <t>Expenditure</t>
  </si>
  <si>
    <t>Web Hosting</t>
  </si>
  <si>
    <t>Advertising</t>
  </si>
  <si>
    <t>Trading</t>
  </si>
  <si>
    <t>Trading Expences</t>
  </si>
  <si>
    <t>RYA Affiliation</t>
  </si>
  <si>
    <t>Expences</t>
  </si>
  <si>
    <t>Insurance</t>
  </si>
  <si>
    <t>Charitable Activities</t>
  </si>
  <si>
    <t>Net Income</t>
  </si>
  <si>
    <t>Net Movement in Funds</t>
  </si>
  <si>
    <t>Fixed Asset Purchases</t>
  </si>
  <si>
    <t>-</t>
  </si>
  <si>
    <t>Internal  Bank Transfers</t>
  </si>
  <si>
    <t>Regatta Fees</t>
  </si>
  <si>
    <t>Boat Maintainence</t>
  </si>
  <si>
    <t>VAT Refund</t>
  </si>
  <si>
    <t>Regatta Venue Fees</t>
  </si>
  <si>
    <t>Income and Expenditure 01/12/20 to 30/11/21</t>
  </si>
  <si>
    <t>Consolidated Cash Position</t>
  </si>
  <si>
    <t>Internal Transfer to A/c 14855764 Total</t>
  </si>
  <si>
    <t>Net Loss for the Year</t>
  </si>
  <si>
    <t>Closing Balance</t>
  </si>
  <si>
    <t>Sailability Scotland SCIO</t>
  </si>
  <si>
    <t>2019/2020</t>
  </si>
  <si>
    <t>Fundraising Income</t>
  </si>
  <si>
    <t>Insurance Claims</t>
  </si>
  <si>
    <t>Memberships</t>
  </si>
  <si>
    <t>Trading Income</t>
  </si>
  <si>
    <t>Governance</t>
  </si>
  <si>
    <t>Fleet Revaluation Charge</t>
  </si>
  <si>
    <t>Grants</t>
  </si>
  <si>
    <t>Fundraising Expences</t>
  </si>
  <si>
    <t>Surplus for the year</t>
  </si>
  <si>
    <t>Statement of Funds as at 30th November 2020</t>
  </si>
  <si>
    <t>Funds at 30th November</t>
  </si>
  <si>
    <t>Plus Surplus</t>
  </si>
  <si>
    <t>Less Deficit</t>
  </si>
  <si>
    <t>Represented By:</t>
  </si>
  <si>
    <t>Equipment</t>
  </si>
  <si>
    <t>Add New equipment</t>
  </si>
  <si>
    <t>Less revaluation charge</t>
  </si>
  <si>
    <t>Stock</t>
  </si>
  <si>
    <t>Cash in Hand</t>
  </si>
  <si>
    <t>Cash in Bank</t>
  </si>
  <si>
    <t>Financial Statement for the year ended 30th November 2021</t>
  </si>
  <si>
    <t>2020/2021</t>
  </si>
  <si>
    <t>Vat Refund</t>
  </si>
  <si>
    <t>A/c Number</t>
  </si>
  <si>
    <t>Sale of Assetts</t>
  </si>
  <si>
    <t xml:space="preserve">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</si>
</sst>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"/>
    <numFmt numFmtId="165" formatCode="#,##0.00\ ;[Red]\(#,##0.00\);_-* &quot;-&quot;??_-"/>
    <numFmt numFmtId="166" formatCode="#,##0.00_ ;[Red]\-#,##0.00\ "/>
    <numFmt numFmtId="167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medium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33">
    <xf numFmtId="0" fontId="0" fillId="0" borderId="0" xfId="0"/>
    <xf numFmtId="15" fontId="0" fillId="0" borderId="0" xfId="0" applyNumberFormat="1"/>
    <xf numFmtId="15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2" borderId="3" xfId="0" applyFill="1" applyBorder="1"/>
    <xf numFmtId="0" fontId="0" fillId="2" borderId="4" xfId="0" applyFill="1" applyBorder="1" applyAlignment="1">
      <alignment horizontal="right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4" fontId="0" fillId="2" borderId="10" xfId="0" applyNumberFormat="1" applyFill="1" applyBorder="1"/>
    <xf numFmtId="0" fontId="0" fillId="2" borderId="10" xfId="0" applyFill="1" applyBorder="1"/>
    <xf numFmtId="164" fontId="0" fillId="2" borderId="8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 wrapText="1"/>
    </xf>
    <xf numFmtId="0" fontId="0" fillId="2" borderId="13" xfId="0" applyFill="1" applyBorder="1" applyAlignment="1">
      <alignment horizontal="center"/>
    </xf>
    <xf numFmtId="1" fontId="0" fillId="3" borderId="14" xfId="0" applyNumberFormat="1" applyFill="1" applyBorder="1" applyAlignment="1">
      <alignment horizontal="center" wrapText="1"/>
    </xf>
    <xf numFmtId="4" fontId="0" fillId="0" borderId="0" xfId="0" applyNumberFormat="1"/>
    <xf numFmtId="0" fontId="0" fillId="2" borderId="20" xfId="0" applyFill="1" applyBorder="1"/>
    <xf numFmtId="0" fontId="0" fillId="2" borderId="22" xfId="0" applyFill="1" applyBorder="1"/>
    <xf numFmtId="0" fontId="0" fillId="3" borderId="23" xfId="0" applyFill="1" applyBorder="1"/>
    <xf numFmtId="4" fontId="0" fillId="3" borderId="23" xfId="0" applyNumberFormat="1" applyFill="1" applyBorder="1"/>
    <xf numFmtId="4" fontId="0" fillId="2" borderId="19" xfId="0" applyNumberFormat="1" applyFill="1" applyBorder="1"/>
    <xf numFmtId="4" fontId="0" fillId="2" borderId="20" xfId="0" applyNumberFormat="1" applyFill="1" applyBorder="1"/>
    <xf numFmtId="4" fontId="0" fillId="3" borderId="21" xfId="0" applyNumberFormat="1" applyFill="1" applyBorder="1"/>
    <xf numFmtId="4" fontId="0" fillId="2" borderId="22" xfId="0" applyNumberFormat="1" applyFill="1" applyBorder="1"/>
    <xf numFmtId="0" fontId="0" fillId="0" borderId="0" xfId="0" applyAlignment="1">
      <alignment horizontal="left"/>
    </xf>
    <xf numFmtId="4" fontId="0" fillId="2" borderId="0" xfId="0" applyNumberFormat="1" applyFill="1" applyBorder="1"/>
    <xf numFmtId="4" fontId="0" fillId="3" borderId="0" xfId="0" applyNumberFormat="1" applyFill="1" applyBorder="1"/>
    <xf numFmtId="4" fontId="2" fillId="2" borderId="25" xfId="0" applyNumberFormat="1" applyFon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3" borderId="21" xfId="0" applyNumberFormat="1" applyFill="1" applyBorder="1"/>
    <xf numFmtId="164" fontId="0" fillId="3" borderId="23" xfId="0" applyNumberFormat="1" applyFill="1" applyBorder="1"/>
    <xf numFmtId="4" fontId="2" fillId="2" borderId="26" xfId="0" applyNumberFormat="1" applyFont="1" applyFill="1" applyBorder="1"/>
    <xf numFmtId="4" fontId="2" fillId="2" borderId="8" xfId="0" applyNumberFormat="1" applyFont="1" applyFill="1" applyBorder="1"/>
    <xf numFmtId="4" fontId="2" fillId="2" borderId="27" xfId="0" applyNumberFormat="1" applyFont="1" applyFill="1" applyBorder="1"/>
    <xf numFmtId="0" fontId="2" fillId="2" borderId="26" xfId="0" applyFont="1" applyFill="1" applyBorder="1"/>
    <xf numFmtId="4" fontId="0" fillId="2" borderId="28" xfId="0" applyNumberFormat="1" applyFill="1" applyBorder="1"/>
    <xf numFmtId="4" fontId="0" fillId="3" borderId="29" xfId="0" applyNumberFormat="1" applyFill="1" applyBorder="1"/>
    <xf numFmtId="4" fontId="0" fillId="2" borderId="30" xfId="0" applyNumberFormat="1" applyFill="1" applyBorder="1"/>
    <xf numFmtId="4" fontId="2" fillId="2" borderId="31" xfId="0" applyNumberFormat="1" applyFont="1" applyFill="1" applyBorder="1"/>
    <xf numFmtId="4" fontId="0" fillId="3" borderId="32" xfId="0" applyNumberFormat="1" applyFill="1" applyBorder="1"/>
    <xf numFmtId="0" fontId="0" fillId="2" borderId="9" xfId="0" applyFill="1" applyBorder="1"/>
    <xf numFmtId="0" fontId="0" fillId="3" borderId="33" xfId="0" applyFill="1" applyBorder="1"/>
    <xf numFmtId="0" fontId="2" fillId="2" borderId="34" xfId="0" applyFont="1" applyFill="1" applyBorder="1"/>
    <xf numFmtId="0" fontId="2" fillId="2" borderId="35" xfId="0" applyFont="1" applyFill="1" applyBorder="1"/>
    <xf numFmtId="4" fontId="0" fillId="2" borderId="22" xfId="0" applyNumberFormat="1" applyFill="1" applyBorder="1" applyAlignment="1">
      <alignment vertical="top" wrapText="1"/>
    </xf>
    <xf numFmtId="4" fontId="0" fillId="2" borderId="22" xfId="0" applyNumberFormat="1" applyFill="1" applyBorder="1" applyAlignment="1">
      <alignment vertical="top"/>
    </xf>
    <xf numFmtId="0" fontId="0" fillId="2" borderId="2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6" xfId="0" applyFill="1" applyBorder="1" applyAlignment="1">
      <alignment vertical="center"/>
    </xf>
    <xf numFmtId="0" fontId="0" fillId="2" borderId="17" xfId="0" applyFill="1" applyBorder="1"/>
    <xf numFmtId="0" fontId="0" fillId="2" borderId="37" xfId="0" applyFill="1" applyBorder="1"/>
    <xf numFmtId="0" fontId="0" fillId="2" borderId="8" xfId="0" applyFill="1" applyBorder="1"/>
    <xf numFmtId="4" fontId="0" fillId="3" borderId="39" xfId="0" applyNumberFormat="1" applyFill="1" applyBorder="1"/>
    <xf numFmtId="0" fontId="2" fillId="2" borderId="0" xfId="0" applyFont="1" applyFill="1" applyBorder="1"/>
    <xf numFmtId="14" fontId="0" fillId="0" borderId="40" xfId="0" applyNumberFormat="1" applyBorder="1"/>
    <xf numFmtId="14" fontId="5" fillId="0" borderId="41" xfId="0" applyNumberFormat="1" applyFont="1" applyBorder="1"/>
    <xf numFmtId="1" fontId="0" fillId="0" borderId="41" xfId="0" applyNumberFormat="1" applyBorder="1" applyAlignment="1">
      <alignment wrapText="1"/>
    </xf>
    <xf numFmtId="14" fontId="0" fillId="0" borderId="24" xfId="0" applyNumberFormat="1" applyBorder="1"/>
    <xf numFmtId="14" fontId="5" fillId="0" borderId="0" xfId="0" applyNumberFormat="1" applyFont="1"/>
    <xf numFmtId="1" fontId="0" fillId="0" borderId="0" xfId="0" applyNumberFormat="1" applyAlignment="1">
      <alignment wrapText="1"/>
    </xf>
    <xf numFmtId="4" fontId="0" fillId="4" borderId="45" xfId="0" applyNumberFormat="1" applyFill="1" applyBorder="1" applyAlignment="1">
      <alignment horizontal="right" wrapText="1"/>
    </xf>
    <xf numFmtId="4" fontId="0" fillId="5" borderId="46" xfId="0" applyNumberFormat="1" applyFill="1" applyBorder="1" applyAlignment="1">
      <alignment horizontal="center"/>
    </xf>
    <xf numFmtId="4" fontId="0" fillId="6" borderId="47" xfId="0" applyNumberFormat="1" applyFill="1" applyBorder="1" applyAlignment="1">
      <alignment horizontal="center"/>
    </xf>
    <xf numFmtId="4" fontId="0" fillId="4" borderId="48" xfId="0" applyNumberFormat="1" applyFill="1" applyBorder="1" applyAlignment="1">
      <alignment horizontal="right" wrapText="1"/>
    </xf>
    <xf numFmtId="4" fontId="0" fillId="5" borderId="49" xfId="0" applyNumberFormat="1" applyFill="1" applyBorder="1" applyAlignment="1">
      <alignment horizontal="center"/>
    </xf>
    <xf numFmtId="4" fontId="0" fillId="6" borderId="50" xfId="0" applyNumberFormat="1" applyFill="1" applyBorder="1" applyAlignment="1">
      <alignment horizontal="center"/>
    </xf>
    <xf numFmtId="4" fontId="0" fillId="4" borderId="5" xfId="0" applyNumberFormat="1" applyFill="1" applyBorder="1" applyAlignment="1">
      <alignment horizontal="right" wrapText="1"/>
    </xf>
    <xf numFmtId="4" fontId="0" fillId="5" borderId="10" xfId="0" applyNumberFormat="1" applyFill="1" applyBorder="1"/>
    <xf numFmtId="4" fontId="0" fillId="6" borderId="15" xfId="0" applyNumberFormat="1" applyFill="1" applyBorder="1"/>
    <xf numFmtId="4" fontId="0" fillId="5" borderId="49" xfId="0" applyNumberFormat="1" applyFill="1" applyBorder="1"/>
    <xf numFmtId="4" fontId="0" fillId="6" borderId="50" xfId="0" applyNumberFormat="1" applyFill="1" applyBorder="1"/>
    <xf numFmtId="1" fontId="0" fillId="0" borderId="52" xfId="0" applyNumberFormat="1" applyBorder="1" applyAlignment="1">
      <alignment horizontal="right" wrapText="1"/>
    </xf>
    <xf numFmtId="0" fontId="0" fillId="0" borderId="53" xfId="0" applyBorder="1" applyAlignment="1">
      <alignment horizontal="center"/>
    </xf>
    <xf numFmtId="1" fontId="0" fillId="0" borderId="57" xfId="0" applyNumberFormat="1" applyBorder="1" applyAlignment="1">
      <alignment horizontal="right" wrapText="1"/>
    </xf>
    <xf numFmtId="164" fontId="0" fillId="3" borderId="58" xfId="0" applyNumberFormat="1" applyFill="1" applyBorder="1"/>
    <xf numFmtId="164" fontId="0" fillId="3" borderId="49" xfId="0" applyNumberFormat="1" applyFill="1" applyBorder="1"/>
    <xf numFmtId="164" fontId="0" fillId="3" borderId="50" xfId="0" applyNumberFormat="1" applyFill="1" applyBorder="1"/>
    <xf numFmtId="164" fontId="0" fillId="3" borderId="59" xfId="0" applyNumberFormat="1" applyFill="1" applyBorder="1"/>
    <xf numFmtId="164" fontId="0" fillId="6" borderId="59" xfId="0" applyNumberFormat="1" applyFill="1" applyBorder="1"/>
    <xf numFmtId="0" fontId="0" fillId="0" borderId="0" xfId="0" applyFill="1"/>
    <xf numFmtId="0" fontId="0" fillId="2" borderId="30" xfId="0" applyFill="1" applyBorder="1"/>
    <xf numFmtId="0" fontId="0" fillId="2" borderId="61" xfId="0" applyFill="1" applyBorder="1"/>
    <xf numFmtId="0" fontId="2" fillId="2" borderId="62" xfId="0" applyFont="1" applyFill="1" applyBorder="1"/>
    <xf numFmtId="0" fontId="2" fillId="2" borderId="43" xfId="0" applyFont="1" applyFill="1" applyBorder="1"/>
    <xf numFmtId="4" fontId="2" fillId="2" borderId="63" xfId="0" applyNumberFormat="1" applyFont="1" applyFill="1" applyBorder="1"/>
    <xf numFmtId="0" fontId="2" fillId="2" borderId="64" xfId="0" applyFont="1" applyFill="1" applyBorder="1"/>
    <xf numFmtId="4" fontId="2" fillId="2" borderId="64" xfId="0" applyNumberFormat="1" applyFont="1" applyFill="1" applyBorder="1"/>
    <xf numFmtId="4" fontId="2" fillId="2" borderId="63" xfId="0" applyNumberFormat="1" applyFont="1" applyFill="1" applyBorder="1" applyAlignment="1">
      <alignment vertical="top" wrapText="1"/>
    </xf>
    <xf numFmtId="4" fontId="2" fillId="3" borderId="65" xfId="0" applyNumberFormat="1" applyFont="1" applyFill="1" applyBorder="1"/>
    <xf numFmtId="4" fontId="0" fillId="0" borderId="0" xfId="0" applyNumberFormat="1" applyAlignment="1">
      <alignment horizontal="center"/>
    </xf>
    <xf numFmtId="164" fontId="0" fillId="3" borderId="60" xfId="0" applyNumberFormat="1" applyFill="1" applyBorder="1"/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 wrapText="1"/>
    </xf>
    <xf numFmtId="0" fontId="2" fillId="0" borderId="53" xfId="0" applyFont="1" applyBorder="1" applyAlignment="1">
      <alignment horizontal="center"/>
    </xf>
    <xf numFmtId="14" fontId="0" fillId="5" borderId="0" xfId="0" applyNumberFormat="1" applyFill="1"/>
    <xf numFmtId="0" fontId="0" fillId="5" borderId="0" xfId="0" applyFill="1"/>
    <xf numFmtId="14" fontId="0" fillId="5" borderId="0" xfId="0" applyNumberFormat="1" applyFill="1" applyBorder="1"/>
    <xf numFmtId="0" fontId="0" fillId="5" borderId="0" xfId="0" applyFill="1" applyBorder="1"/>
    <xf numFmtId="0" fontId="2" fillId="5" borderId="0" xfId="0" applyFont="1" applyFill="1" applyBorder="1"/>
    <xf numFmtId="14" fontId="0" fillId="5" borderId="28" xfId="0" applyNumberFormat="1" applyFill="1" applyBorder="1"/>
    <xf numFmtId="14" fontId="2" fillId="5" borderId="29" xfId="0" applyNumberFormat="1" applyFont="1" applyFill="1" applyBorder="1"/>
    <xf numFmtId="0" fontId="0" fillId="5" borderId="29" xfId="0" applyFill="1" applyBorder="1" applyAlignment="1">
      <alignment wrapText="1"/>
    </xf>
    <xf numFmtId="0" fontId="2" fillId="5" borderId="29" xfId="0" applyFont="1" applyFill="1" applyBorder="1" applyAlignment="1">
      <alignment wrapText="1"/>
    </xf>
    <xf numFmtId="0" fontId="0" fillId="5" borderId="29" xfId="0" applyFill="1" applyBorder="1"/>
    <xf numFmtId="0" fontId="2" fillId="5" borderId="29" xfId="0" applyFont="1" applyFill="1" applyBorder="1"/>
    <xf numFmtId="14" fontId="0" fillId="5" borderId="30" xfId="0" applyNumberFormat="1" applyFill="1" applyBorder="1"/>
    <xf numFmtId="0" fontId="0" fillId="5" borderId="61" xfId="0" applyFill="1" applyBorder="1"/>
    <xf numFmtId="0" fontId="2" fillId="5" borderId="32" xfId="0" applyFont="1" applyFill="1" applyBorder="1"/>
    <xf numFmtId="15" fontId="2" fillId="5" borderId="29" xfId="0" applyNumberFormat="1" applyFont="1" applyFill="1" applyBorder="1"/>
    <xf numFmtId="0" fontId="0" fillId="5" borderId="0" xfId="0" applyFill="1" applyBorder="1" applyAlignment="1">
      <alignment vertical="top" wrapText="1"/>
    </xf>
    <xf numFmtId="14" fontId="0" fillId="5" borderId="28" xfId="0" applyNumberForma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vertical="center" wrapText="1"/>
    </xf>
    <xf numFmtId="0" fontId="0" fillId="5" borderId="28" xfId="0" applyFill="1" applyBorder="1"/>
    <xf numFmtId="0" fontId="0" fillId="5" borderId="30" xfId="0" applyFill="1" applyBorder="1"/>
    <xf numFmtId="14" fontId="0" fillId="5" borderId="28" xfId="0" applyNumberFormat="1" applyFill="1" applyBorder="1" applyAlignment="1">
      <alignment vertical="top"/>
    </xf>
    <xf numFmtId="0" fontId="0" fillId="5" borderId="29" xfId="0" applyFill="1" applyBorder="1" applyAlignment="1">
      <alignment vertical="top" wrapText="1"/>
    </xf>
    <xf numFmtId="0" fontId="2" fillId="5" borderId="0" xfId="0" applyFont="1" applyFill="1" applyBorder="1" applyAlignment="1">
      <alignment vertical="top" wrapText="1"/>
    </xf>
    <xf numFmtId="0" fontId="2" fillId="5" borderId="61" xfId="0" applyFont="1" applyFill="1" applyBorder="1"/>
    <xf numFmtId="0" fontId="0" fillId="5" borderId="32" xfId="0" applyFill="1" applyBorder="1"/>
    <xf numFmtId="0" fontId="0" fillId="0" borderId="1" xfId="0" applyBorder="1"/>
    <xf numFmtId="0" fontId="0" fillId="0" borderId="72" xfId="0" applyBorder="1"/>
    <xf numFmtId="14" fontId="0" fillId="5" borderId="70" xfId="0" applyNumberFormat="1" applyFill="1" applyBorder="1"/>
    <xf numFmtId="14" fontId="0" fillId="5" borderId="7" xfId="0" applyNumberFormat="1" applyFill="1" applyBorder="1"/>
    <xf numFmtId="0" fontId="0" fillId="5" borderId="12" xfId="0" applyFill="1" applyBorder="1" applyAlignment="1">
      <alignment wrapText="1"/>
    </xf>
    <xf numFmtId="0" fontId="0" fillId="5" borderId="67" xfId="0" applyFill="1" applyBorder="1" applyAlignment="1">
      <alignment wrapText="1"/>
    </xf>
    <xf numFmtId="14" fontId="0" fillId="5" borderId="61" xfId="0" applyNumberFormat="1" applyFill="1" applyBorder="1"/>
    <xf numFmtId="0" fontId="0" fillId="5" borderId="73" xfId="0" applyFill="1" applyBorder="1" applyAlignment="1">
      <alignment wrapText="1"/>
    </xf>
    <xf numFmtId="0" fontId="7" fillId="2" borderId="6" xfId="0" applyFont="1" applyFill="1" applyBorder="1"/>
    <xf numFmtId="0" fontId="0" fillId="2" borderId="15" xfId="0" applyFill="1" applyBorder="1" applyAlignment="1">
      <alignment horizontal="center"/>
    </xf>
    <xf numFmtId="0" fontId="11" fillId="2" borderId="6" xfId="0" applyFont="1" applyFill="1" applyBorder="1"/>
    <xf numFmtId="0" fontId="0" fillId="2" borderId="68" xfId="0" applyFill="1" applyBorder="1"/>
    <xf numFmtId="0" fontId="0" fillId="2" borderId="60" xfId="0" applyFill="1" applyBorder="1"/>
    <xf numFmtId="0" fontId="0" fillId="2" borderId="50" xfId="0" applyFill="1" applyBorder="1" applyAlignment="1">
      <alignment horizontal="center"/>
    </xf>
    <xf numFmtId="0" fontId="0" fillId="2" borderId="74" xfId="0" applyFill="1" applyBorder="1"/>
    <xf numFmtId="0" fontId="0" fillId="2" borderId="56" xfId="0" applyFill="1" applyBorder="1" applyAlignment="1">
      <alignment horizontal="center"/>
    </xf>
    <xf numFmtId="0" fontId="0" fillId="2" borderId="51" xfId="0" applyFill="1" applyBorder="1"/>
    <xf numFmtId="4" fontId="0" fillId="2" borderId="75" xfId="0" applyNumberFormat="1" applyFill="1" applyBorder="1"/>
    <xf numFmtId="0" fontId="0" fillId="2" borderId="76" xfId="0" applyFill="1" applyBorder="1"/>
    <xf numFmtId="4" fontId="0" fillId="2" borderId="77" xfId="0" applyNumberFormat="1" applyFill="1" applyBorder="1"/>
    <xf numFmtId="0" fontId="0" fillId="2" borderId="78" xfId="0" applyFill="1" applyBorder="1"/>
    <xf numFmtId="0" fontId="0" fillId="2" borderId="77" xfId="0" applyFill="1" applyBorder="1" applyAlignment="1">
      <alignment horizontal="center"/>
    </xf>
    <xf numFmtId="0" fontId="0" fillId="2" borderId="7" xfId="0" applyFill="1" applyBorder="1"/>
    <xf numFmtId="0" fontId="0" fillId="2" borderId="28" xfId="0" applyFill="1" applyBorder="1"/>
    <xf numFmtId="0" fontId="7" fillId="2" borderId="28" xfId="0" applyFont="1" applyFill="1" applyBorder="1"/>
    <xf numFmtId="0" fontId="7" fillId="2" borderId="0" xfId="0" applyFont="1" applyFill="1" applyBorder="1"/>
    <xf numFmtId="0" fontId="12" fillId="2" borderId="70" xfId="0" applyFont="1" applyFill="1" applyBorder="1"/>
    <xf numFmtId="0" fontId="0" fillId="7" borderId="7" xfId="0" applyFill="1" applyBorder="1"/>
    <xf numFmtId="0" fontId="0" fillId="7" borderId="71" xfId="0" applyFill="1" applyBorder="1"/>
    <xf numFmtId="0" fontId="0" fillId="7" borderId="0" xfId="0" applyFill="1" applyBorder="1"/>
    <xf numFmtId="0" fontId="0" fillId="7" borderId="29" xfId="0" applyFill="1" applyBorder="1"/>
    <xf numFmtId="0" fontId="0" fillId="7" borderId="0" xfId="0" applyFill="1" applyBorder="1" applyAlignment="1">
      <alignment horizontal="center"/>
    </xf>
    <xf numFmtId="0" fontId="0" fillId="7" borderId="32" xfId="0" applyFill="1" applyBorder="1"/>
    <xf numFmtId="0" fontId="0" fillId="7" borderId="29" xfId="0" applyFill="1" applyBorder="1" applyAlignment="1">
      <alignment horizontal="center" vertical="top" wrapText="1"/>
    </xf>
    <xf numFmtId="0" fontId="0" fillId="7" borderId="29" xfId="0" applyFill="1" applyBorder="1" applyAlignment="1">
      <alignment horizontal="center"/>
    </xf>
    <xf numFmtId="166" fontId="0" fillId="7" borderId="0" xfId="0" applyNumberFormat="1" applyFill="1" applyBorder="1"/>
    <xf numFmtId="40" fontId="0" fillId="2" borderId="0" xfId="0" applyNumberFormat="1" applyFill="1" applyBorder="1"/>
    <xf numFmtId="40" fontId="0" fillId="2" borderId="0" xfId="0" applyNumberFormat="1" applyFill="1" applyBorder="1" applyAlignment="1">
      <alignment horizontal="right" vertical="center"/>
    </xf>
    <xf numFmtId="40" fontId="0" fillId="2" borderId="0" xfId="0" applyNumberFormat="1" applyFill="1" applyBorder="1" applyAlignment="1">
      <alignment horizontal="center"/>
    </xf>
    <xf numFmtId="8" fontId="0" fillId="7" borderId="0" xfId="0" applyNumberFormat="1" applyFill="1" applyBorder="1"/>
    <xf numFmtId="0" fontId="2" fillId="7" borderId="25" xfId="0" applyFont="1" applyFill="1" applyBorder="1"/>
    <xf numFmtId="40" fontId="2" fillId="2" borderId="25" xfId="0" applyNumberFormat="1" applyFont="1" applyFill="1" applyBorder="1"/>
    <xf numFmtId="8" fontId="2" fillId="7" borderId="25" xfId="0" applyNumberFormat="1" applyFont="1" applyFill="1" applyBorder="1"/>
    <xf numFmtId="40" fontId="2" fillId="2" borderId="0" xfId="0" applyNumberFormat="1" applyFont="1" applyFill="1" applyBorder="1"/>
    <xf numFmtId="8" fontId="2" fillId="7" borderId="0" xfId="0" applyNumberFormat="1" applyFont="1" applyFill="1" applyBorder="1"/>
    <xf numFmtId="0" fontId="2" fillId="2" borderId="61" xfId="0" applyFont="1" applyFill="1" applyBorder="1"/>
    <xf numFmtId="40" fontId="2" fillId="2" borderId="31" xfId="0" applyNumberFormat="1" applyFont="1" applyFill="1" applyBorder="1"/>
    <xf numFmtId="8" fontId="2" fillId="7" borderId="43" xfId="0" applyNumberFormat="1" applyFont="1" applyFill="1" applyBorder="1"/>
    <xf numFmtId="0" fontId="13" fillId="8" borderId="0" xfId="0" applyFont="1" applyFill="1"/>
    <xf numFmtId="0" fontId="0" fillId="8" borderId="0" xfId="0" applyFill="1"/>
    <xf numFmtId="14" fontId="0" fillId="8" borderId="0" xfId="0" applyNumberFormat="1" applyFill="1"/>
    <xf numFmtId="0" fontId="14" fillId="8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9" fillId="8" borderId="0" xfId="0" applyFont="1" applyFill="1"/>
    <xf numFmtId="165" fontId="15" fillId="8" borderId="0" xfId="0" applyNumberFormat="1" applyFont="1" applyFill="1" applyAlignment="1">
      <alignment horizontal="center"/>
    </xf>
    <xf numFmtId="0" fontId="15" fillId="8" borderId="0" xfId="0" applyFont="1" applyFill="1"/>
    <xf numFmtId="165" fontId="15" fillId="8" borderId="0" xfId="0" applyNumberFormat="1" applyFont="1" applyFill="1" applyAlignment="1" applyProtection="1">
      <alignment horizontal="center"/>
      <protection locked="0"/>
    </xf>
    <xf numFmtId="165" fontId="0" fillId="8" borderId="0" xfId="0" applyNumberFormat="1" applyFill="1"/>
    <xf numFmtId="165" fontId="8" fillId="8" borderId="0" xfId="0" applyNumberFormat="1" applyFont="1" applyFill="1" applyAlignment="1">
      <alignment horizontal="center"/>
    </xf>
    <xf numFmtId="4" fontId="0" fillId="8" borderId="0" xfId="0" applyNumberFormat="1" applyFill="1"/>
    <xf numFmtId="165" fontId="9" fillId="8" borderId="8" xfId="0" applyNumberFormat="1" applyFont="1" applyFill="1" applyBorder="1"/>
    <xf numFmtId="165" fontId="9" fillId="8" borderId="0" xfId="0" applyNumberFormat="1" applyFont="1" applyFill="1"/>
    <xf numFmtId="4" fontId="1" fillId="8" borderId="0" xfId="0" applyNumberFormat="1" applyFont="1" applyFill="1"/>
    <xf numFmtId="165" fontId="8" fillId="8" borderId="0" xfId="0" applyNumberFormat="1" applyFont="1" applyFill="1"/>
    <xf numFmtId="0" fontId="8" fillId="8" borderId="0" xfId="0" applyFont="1" applyFill="1"/>
    <xf numFmtId="165" fontId="8" fillId="8" borderId="0" xfId="0" applyNumberFormat="1" applyFont="1" applyFill="1" applyProtection="1">
      <protection locked="0"/>
    </xf>
    <xf numFmtId="165" fontId="9" fillId="8" borderId="51" xfId="0" applyNumberFormat="1" applyFont="1" applyFill="1" applyBorder="1"/>
    <xf numFmtId="165" fontId="9" fillId="8" borderId="25" xfId="0" applyNumberFormat="1" applyFont="1" applyFill="1" applyBorder="1"/>
    <xf numFmtId="0" fontId="14" fillId="8" borderId="0" xfId="0" applyFont="1" applyFill="1" applyAlignment="1">
      <alignment horizontal="right"/>
    </xf>
    <xf numFmtId="0" fontId="16" fillId="8" borderId="0" xfId="0" applyFont="1" applyFill="1"/>
    <xf numFmtId="167" fontId="0" fillId="8" borderId="0" xfId="0" applyNumberFormat="1" applyFill="1"/>
    <xf numFmtId="165" fontId="9" fillId="8" borderId="41" xfId="0" applyNumberFormat="1" applyFont="1" applyFill="1" applyBorder="1" applyProtection="1">
      <protection locked="0"/>
    </xf>
    <xf numFmtId="167" fontId="0" fillId="8" borderId="0" xfId="0" applyNumberFormat="1" applyFont="1" applyFill="1" applyAlignment="1">
      <alignment horizontal="right"/>
    </xf>
    <xf numFmtId="4" fontId="9" fillId="8" borderId="25" xfId="0" applyNumberFormat="1" applyFont="1" applyFill="1" applyBorder="1"/>
    <xf numFmtId="0" fontId="0" fillId="8" borderId="0" xfId="0" applyFill="1" applyAlignment="1">
      <alignment horizontal="center"/>
    </xf>
    <xf numFmtId="4" fontId="8" fillId="8" borderId="0" xfId="0" applyNumberFormat="1" applyFont="1" applyFill="1"/>
    <xf numFmtId="40" fontId="8" fillId="8" borderId="0" xfId="0" applyNumberFormat="1" applyFont="1" applyFill="1"/>
    <xf numFmtId="0" fontId="0" fillId="5" borderId="7" xfId="0" applyFill="1" applyBorder="1"/>
    <xf numFmtId="0" fontId="0" fillId="5" borderId="71" xfId="0" applyFill="1" applyBorder="1"/>
    <xf numFmtId="14" fontId="0" fillId="0" borderId="0" xfId="0" applyNumberFormat="1" applyFill="1"/>
    <xf numFmtId="0" fontId="17" fillId="2" borderId="28" xfId="0" applyFont="1" applyFill="1" applyBorder="1"/>
    <xf numFmtId="0" fontId="6" fillId="8" borderId="0" xfId="0" applyFont="1" applyFill="1"/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74" xfId="0" applyFont="1" applyFill="1" applyBorder="1" applyAlignment="1">
      <alignment horizontal="center"/>
    </xf>
    <xf numFmtId="1" fontId="0" fillId="0" borderId="42" xfId="0" applyNumberFormat="1" applyBorder="1" applyAlignment="1">
      <alignment horizontal="center" wrapText="1"/>
    </xf>
    <xf numFmtId="1" fontId="0" fillId="0" borderId="43" xfId="0" applyNumberFormat="1" applyBorder="1" applyAlignment="1">
      <alignment horizontal="center" wrapText="1"/>
    </xf>
    <xf numFmtId="1" fontId="0" fillId="0" borderId="44" xfId="0" applyNumberFormat="1" applyBorder="1" applyAlignment="1">
      <alignment horizontal="center" wrapText="1"/>
    </xf>
    <xf numFmtId="1" fontId="0" fillId="3" borderId="57" xfId="0" applyNumberFormat="1" applyFill="1" applyBorder="1" applyAlignment="1">
      <alignment horizontal="center" wrapText="1"/>
    </xf>
    <xf numFmtId="1" fontId="0" fillId="3" borderId="53" xfId="0" applyNumberFormat="1" applyFill="1" applyBorder="1" applyAlignment="1">
      <alignment horizontal="center" wrapText="1"/>
    </xf>
    <xf numFmtId="1" fontId="9" fillId="3" borderId="52" xfId="0" applyNumberFormat="1" applyFont="1" applyFill="1" applyBorder="1" applyAlignment="1">
      <alignment horizontal="center" vertical="center"/>
    </xf>
    <xf numFmtId="1" fontId="9" fillId="3" borderId="66" xfId="0" applyNumberFormat="1" applyFont="1" applyFill="1" applyBorder="1" applyAlignment="1">
      <alignment horizontal="center" vertical="center"/>
    </xf>
    <xf numFmtId="1" fontId="9" fillId="3" borderId="69" xfId="0" applyNumberFormat="1" applyFont="1" applyFill="1" applyBorder="1" applyAlignment="1">
      <alignment horizontal="center" vertical="center"/>
    </xf>
    <xf numFmtId="1" fontId="9" fillId="3" borderId="68" xfId="0" applyNumberFormat="1" applyFont="1" applyFill="1" applyBorder="1" applyAlignment="1">
      <alignment horizontal="center" vertical="center"/>
    </xf>
    <xf numFmtId="1" fontId="9" fillId="3" borderId="60" xfId="0" applyNumberFormat="1" applyFont="1" applyFill="1" applyBorder="1" applyAlignment="1">
      <alignment horizontal="center" vertical="center"/>
    </xf>
    <xf numFmtId="1" fontId="9" fillId="3" borderId="59" xfId="0" applyNumberFormat="1" applyFont="1" applyFill="1" applyBorder="1" applyAlignment="1">
      <alignment horizontal="center" vertical="center"/>
    </xf>
    <xf numFmtId="14" fontId="0" fillId="0" borderId="52" xfId="0" applyNumberFormat="1" applyBorder="1" applyAlignment="1">
      <alignment horizontal="center"/>
    </xf>
    <xf numFmtId="14" fontId="0" fillId="0" borderId="66" xfId="0" applyNumberFormat="1" applyBorder="1" applyAlignment="1">
      <alignment horizontal="center"/>
    </xf>
    <xf numFmtId="14" fontId="0" fillId="0" borderId="69" xfId="0" applyNumberFormat="1" applyBorder="1" applyAlignment="1">
      <alignment horizontal="center"/>
    </xf>
    <xf numFmtId="14" fontId="0" fillId="0" borderId="68" xfId="0" applyNumberFormat="1" applyBorder="1" applyAlignment="1">
      <alignment horizontal="center"/>
    </xf>
    <xf numFmtId="14" fontId="0" fillId="0" borderId="60" xfId="0" applyNumberFormat="1" applyBorder="1" applyAlignment="1">
      <alignment horizontal="center"/>
    </xf>
    <xf numFmtId="14" fontId="0" fillId="0" borderId="59" xfId="0" applyNumberForma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C706-221D-47FB-A02A-BA8F3A33B643}">
  <sheetPr>
    <pageSetUpPr fitToPage="1"/>
  </sheetPr>
  <dimension ref="A2:N244"/>
  <sheetViews>
    <sheetView tabSelected="1" topLeftCell="A182" workbookViewId="0">
      <selection activeCell="G240" sqref="B197:G240"/>
    </sheetView>
  </sheetViews>
  <sheetFormatPr defaultRowHeight="15" outlineLevelRow="2" x14ac:dyDescent="0.25"/>
  <cols>
    <col min="1" max="1" width="10.7109375" bestFit="1" customWidth="1"/>
    <col min="2" max="2" width="24.85546875" customWidth="1"/>
    <col min="3" max="3" width="2.5703125" customWidth="1"/>
    <col min="4" max="4" width="13.85546875" customWidth="1"/>
    <col min="5" max="5" width="9.85546875" customWidth="1"/>
    <col min="6" max="6" width="20.28515625" customWidth="1"/>
    <col min="7" max="7" width="20.140625" customWidth="1"/>
    <col min="8" max="8" width="11.140625" customWidth="1"/>
    <col min="9" max="9" width="11.42578125" customWidth="1"/>
    <col min="10" max="10" width="18.42578125" customWidth="1"/>
    <col min="11" max="11" width="23.5703125" customWidth="1"/>
    <col min="12" max="12" width="10.5703125" customWidth="1"/>
    <col min="13" max="13" width="10.85546875" customWidth="1"/>
    <col min="14" max="14" width="11.28515625" style="31" customWidth="1"/>
  </cols>
  <sheetData>
    <row r="2" spans="1:7" ht="15.75" thickBot="1" x14ac:dyDescent="0.3"/>
    <row r="3" spans="1:7" ht="15.75" thickTop="1" x14ac:dyDescent="0.25">
      <c r="A3" s="1"/>
      <c r="D3" s="209" t="s">
        <v>96</v>
      </c>
      <c r="E3" s="210"/>
      <c r="F3" s="210"/>
      <c r="G3" s="211"/>
    </row>
    <row r="4" spans="1:7" ht="15.75" thickBot="1" x14ac:dyDescent="0.3">
      <c r="A4" s="1"/>
      <c r="D4" s="6" t="s">
        <v>0</v>
      </c>
      <c r="E4" s="8"/>
      <c r="F4" s="12">
        <v>531.28</v>
      </c>
      <c r="G4" s="14"/>
    </row>
    <row r="5" spans="1:7" ht="16.5" thickTop="1" thickBot="1" x14ac:dyDescent="0.3">
      <c r="A5" s="2" t="s">
        <v>1</v>
      </c>
      <c r="B5" s="4" t="s">
        <v>2</v>
      </c>
      <c r="C5" s="4" t="s">
        <v>3</v>
      </c>
      <c r="D5" s="7" t="s">
        <v>4</v>
      </c>
      <c r="E5" s="9" t="s">
        <v>5</v>
      </c>
      <c r="F5" s="13" t="s">
        <v>6</v>
      </c>
      <c r="G5" s="15" t="s">
        <v>7</v>
      </c>
    </row>
    <row r="6" spans="1:7" ht="15.75" outlineLevel="2" thickTop="1" x14ac:dyDescent="0.25">
      <c r="A6" s="129">
        <v>44446</v>
      </c>
      <c r="B6" s="204" t="s">
        <v>10</v>
      </c>
      <c r="C6" s="205" t="s">
        <v>60</v>
      </c>
      <c r="D6" s="21">
        <v>10</v>
      </c>
      <c r="E6" s="22">
        <v>-0.34</v>
      </c>
      <c r="F6" s="22">
        <v>9.66</v>
      </c>
      <c r="G6" s="23">
        <f>F4+F6</f>
        <v>540.93999999999994</v>
      </c>
    </row>
    <row r="7" spans="1:7" outlineLevel="2" x14ac:dyDescent="0.25">
      <c r="A7" s="106">
        <v>44427</v>
      </c>
      <c r="B7" s="104" t="s">
        <v>10</v>
      </c>
      <c r="C7" s="110" t="s">
        <v>60</v>
      </c>
      <c r="D7" s="24">
        <v>10</v>
      </c>
      <c r="E7" s="10">
        <v>-0.34</v>
      </c>
      <c r="F7" s="10">
        <v>9.66</v>
      </c>
      <c r="G7" s="20">
        <f>G6+F7</f>
        <v>550.59999999999991</v>
      </c>
    </row>
    <row r="8" spans="1:7" outlineLevel="2" x14ac:dyDescent="0.25">
      <c r="A8" s="106">
        <v>44404</v>
      </c>
      <c r="B8" s="104" t="s">
        <v>10</v>
      </c>
      <c r="C8" s="110" t="s">
        <v>60</v>
      </c>
      <c r="D8" s="24">
        <v>10</v>
      </c>
      <c r="E8" s="10">
        <v>-0.34</v>
      </c>
      <c r="F8" s="10">
        <v>9.66</v>
      </c>
      <c r="G8" s="20">
        <f>G7+F8</f>
        <v>560.25999999999988</v>
      </c>
    </row>
    <row r="9" spans="1:7" outlineLevel="1" x14ac:dyDescent="0.25">
      <c r="A9" s="106"/>
      <c r="B9" s="104"/>
      <c r="C9" s="107" t="s">
        <v>61</v>
      </c>
      <c r="D9" s="24"/>
      <c r="E9" s="37">
        <f>SUBTOTAL(9,E6:E8)</f>
        <v>-1.02</v>
      </c>
      <c r="F9" s="37">
        <f>SUBTOTAL(9,F6:F8)</f>
        <v>28.98</v>
      </c>
      <c r="G9" s="20"/>
    </row>
    <row r="10" spans="1:7" outlineLevel="2" x14ac:dyDescent="0.25">
      <c r="A10" s="106">
        <v>44465</v>
      </c>
      <c r="B10" s="104" t="s">
        <v>20</v>
      </c>
      <c r="C10" s="108" t="s">
        <v>17</v>
      </c>
      <c r="D10" s="24">
        <v>-13.86</v>
      </c>
      <c r="E10" s="10">
        <v>0</v>
      </c>
      <c r="F10" s="10">
        <v>-13.86</v>
      </c>
      <c r="G10" s="20">
        <f>G8+F10</f>
        <v>546.39999999999986</v>
      </c>
    </row>
    <row r="11" spans="1:7" outlineLevel="2" x14ac:dyDescent="0.25">
      <c r="A11" s="106">
        <v>44374</v>
      </c>
      <c r="B11" s="104" t="s">
        <v>20</v>
      </c>
      <c r="C11" s="108" t="s">
        <v>17</v>
      </c>
      <c r="D11" s="24">
        <v>-13.86</v>
      </c>
      <c r="E11" s="10">
        <v>0</v>
      </c>
      <c r="F11" s="10">
        <v>-13.86</v>
      </c>
      <c r="G11" s="20">
        <f>G10+F11</f>
        <v>532.53999999999985</v>
      </c>
    </row>
    <row r="12" spans="1:7" outlineLevel="2" x14ac:dyDescent="0.25">
      <c r="A12" s="106">
        <v>44281</v>
      </c>
      <c r="B12" s="104" t="s">
        <v>20</v>
      </c>
      <c r="C12" s="108" t="s">
        <v>17</v>
      </c>
      <c r="D12" s="24">
        <v>-13.86</v>
      </c>
      <c r="E12" s="10">
        <v>0</v>
      </c>
      <c r="F12" s="10">
        <v>-13.86</v>
      </c>
      <c r="G12" s="20">
        <f>G11+F12</f>
        <v>518.67999999999984</v>
      </c>
    </row>
    <row r="13" spans="1:7" outlineLevel="2" x14ac:dyDescent="0.25">
      <c r="A13" s="106">
        <v>44192</v>
      </c>
      <c r="B13" s="104" t="s">
        <v>20</v>
      </c>
      <c r="C13" s="108" t="s">
        <v>17</v>
      </c>
      <c r="D13" s="24">
        <v>-13.86</v>
      </c>
      <c r="E13" s="10">
        <v>0</v>
      </c>
      <c r="F13" s="10">
        <v>-13.86</v>
      </c>
      <c r="G13" s="20">
        <f>G12+F13</f>
        <v>504.81999999999982</v>
      </c>
    </row>
    <row r="14" spans="1:7" outlineLevel="1" x14ac:dyDescent="0.25">
      <c r="A14" s="106"/>
      <c r="B14" s="104"/>
      <c r="C14" s="109" t="s">
        <v>18</v>
      </c>
      <c r="D14" s="24"/>
      <c r="E14" s="37">
        <f>SUBTOTAL(9,E10:E13)</f>
        <v>0</v>
      </c>
      <c r="F14" s="37">
        <f>SUBTOTAL(9,F10:F13)</f>
        <v>-55.44</v>
      </c>
      <c r="G14" s="20"/>
    </row>
    <row r="15" spans="1:7" outlineLevel="2" x14ac:dyDescent="0.25">
      <c r="A15" s="106">
        <v>44427</v>
      </c>
      <c r="B15" s="104" t="s">
        <v>10</v>
      </c>
      <c r="C15" s="110" t="s">
        <v>32</v>
      </c>
      <c r="D15" s="24">
        <v>10</v>
      </c>
      <c r="E15" s="10">
        <v>-0.34</v>
      </c>
      <c r="F15" s="10">
        <v>9.66</v>
      </c>
      <c r="G15" s="20">
        <f>G13+F15</f>
        <v>514.47999999999979</v>
      </c>
    </row>
    <row r="16" spans="1:7" outlineLevel="2" x14ac:dyDescent="0.25">
      <c r="A16" s="106">
        <v>44417</v>
      </c>
      <c r="B16" s="104" t="s">
        <v>13</v>
      </c>
      <c r="C16" s="110" t="s">
        <v>32</v>
      </c>
      <c r="D16" s="24">
        <v>10</v>
      </c>
      <c r="E16" s="10">
        <v>-0.34</v>
      </c>
      <c r="F16" s="10">
        <v>9.66</v>
      </c>
      <c r="G16" s="20">
        <f t="shared" ref="G16:G24" si="0">G15+F16</f>
        <v>524.13999999999976</v>
      </c>
    </row>
    <row r="17" spans="1:7" outlineLevel="2" x14ac:dyDescent="0.25">
      <c r="A17" s="106">
        <v>44415</v>
      </c>
      <c r="B17" s="104" t="s">
        <v>11</v>
      </c>
      <c r="C17" s="110" t="s">
        <v>32</v>
      </c>
      <c r="D17" s="24">
        <v>10</v>
      </c>
      <c r="E17" s="10">
        <v>-0.34</v>
      </c>
      <c r="F17" s="10">
        <v>9.66</v>
      </c>
      <c r="G17" s="20">
        <f t="shared" si="0"/>
        <v>533.79999999999973</v>
      </c>
    </row>
    <row r="18" spans="1:7" outlineLevel="2" x14ac:dyDescent="0.25">
      <c r="A18" s="106">
        <v>44414</v>
      </c>
      <c r="B18" s="104" t="s">
        <v>26</v>
      </c>
      <c r="C18" s="110" t="s">
        <v>32</v>
      </c>
      <c r="D18" s="24">
        <v>10</v>
      </c>
      <c r="E18" s="10">
        <v>-0.34</v>
      </c>
      <c r="F18" s="10">
        <v>9.66</v>
      </c>
      <c r="G18" s="20">
        <f t="shared" si="0"/>
        <v>543.4599999999997</v>
      </c>
    </row>
    <row r="19" spans="1:7" outlineLevel="2" x14ac:dyDescent="0.25">
      <c r="A19" s="106">
        <v>44404</v>
      </c>
      <c r="B19" s="104" t="s">
        <v>10</v>
      </c>
      <c r="C19" s="110" t="s">
        <v>32</v>
      </c>
      <c r="D19" s="24">
        <v>10</v>
      </c>
      <c r="E19" s="10">
        <v>-0.34</v>
      </c>
      <c r="F19" s="10">
        <v>9.66</v>
      </c>
      <c r="G19" s="20">
        <f t="shared" si="0"/>
        <v>553.11999999999966</v>
      </c>
    </row>
    <row r="20" spans="1:7" outlineLevel="2" x14ac:dyDescent="0.25">
      <c r="A20" s="106">
        <v>44397</v>
      </c>
      <c r="B20" s="104" t="s">
        <v>26</v>
      </c>
      <c r="C20" s="110" t="s">
        <v>32</v>
      </c>
      <c r="D20" s="24">
        <v>10</v>
      </c>
      <c r="E20" s="10">
        <v>-0.34</v>
      </c>
      <c r="F20" s="10">
        <v>9.66</v>
      </c>
      <c r="G20" s="20">
        <f t="shared" si="0"/>
        <v>562.77999999999963</v>
      </c>
    </row>
    <row r="21" spans="1:7" outlineLevel="2" x14ac:dyDescent="0.25">
      <c r="A21" s="106">
        <v>44395</v>
      </c>
      <c r="B21" s="104" t="s">
        <v>12</v>
      </c>
      <c r="C21" s="110" t="s">
        <v>32</v>
      </c>
      <c r="D21" s="24">
        <v>10</v>
      </c>
      <c r="E21" s="10">
        <v>-0.34</v>
      </c>
      <c r="F21" s="10">
        <v>9.66</v>
      </c>
      <c r="G21" s="20">
        <f t="shared" si="0"/>
        <v>572.4399999999996</v>
      </c>
    </row>
    <row r="22" spans="1:7" outlineLevel="2" x14ac:dyDescent="0.25">
      <c r="A22" s="106">
        <v>44394</v>
      </c>
      <c r="B22" s="104" t="s">
        <v>13</v>
      </c>
      <c r="C22" s="110" t="s">
        <v>32</v>
      </c>
      <c r="D22" s="24">
        <v>10</v>
      </c>
      <c r="E22" s="10">
        <v>-0.34</v>
      </c>
      <c r="F22" s="10">
        <v>9.66</v>
      </c>
      <c r="G22" s="20">
        <f t="shared" si="0"/>
        <v>582.09999999999957</v>
      </c>
    </row>
    <row r="23" spans="1:7" outlineLevel="2" x14ac:dyDescent="0.25">
      <c r="A23" s="106">
        <v>44394</v>
      </c>
      <c r="B23" s="104" t="s">
        <v>10</v>
      </c>
      <c r="C23" s="110" t="s">
        <v>32</v>
      </c>
      <c r="D23" s="24">
        <v>10</v>
      </c>
      <c r="E23" s="10">
        <v>-0.34</v>
      </c>
      <c r="F23" s="10">
        <v>9.66</v>
      </c>
      <c r="G23" s="20">
        <f t="shared" si="0"/>
        <v>591.75999999999954</v>
      </c>
    </row>
    <row r="24" spans="1:7" outlineLevel="2" x14ac:dyDescent="0.25">
      <c r="A24" s="106">
        <v>44384</v>
      </c>
      <c r="B24" s="104" t="s">
        <v>11</v>
      </c>
      <c r="C24" s="110" t="s">
        <v>32</v>
      </c>
      <c r="D24" s="24">
        <v>10</v>
      </c>
      <c r="E24" s="10">
        <v>-0.34</v>
      </c>
      <c r="F24" s="10">
        <v>9.66</v>
      </c>
      <c r="G24" s="20">
        <f t="shared" si="0"/>
        <v>601.4199999999995</v>
      </c>
    </row>
    <row r="25" spans="1:7" outlineLevel="1" x14ac:dyDescent="0.25">
      <c r="A25" s="106"/>
      <c r="B25" s="104"/>
      <c r="C25" s="111" t="s">
        <v>38</v>
      </c>
      <c r="D25" s="24"/>
      <c r="E25" s="37">
        <f>SUBTOTAL(9,E15:E24)</f>
        <v>-3.3999999999999995</v>
      </c>
      <c r="F25" s="37">
        <f>SUBTOTAL(9,F15:F24)</f>
        <v>96.59999999999998</v>
      </c>
      <c r="G25" s="20"/>
    </row>
    <row r="26" spans="1:7" outlineLevel="2" x14ac:dyDescent="0.25">
      <c r="A26" s="106">
        <v>44316</v>
      </c>
      <c r="B26" s="104"/>
      <c r="C26" s="110" t="s">
        <v>23</v>
      </c>
      <c r="D26" s="24">
        <v>-11.22</v>
      </c>
      <c r="E26" s="10">
        <v>0</v>
      </c>
      <c r="F26" s="10">
        <v>-11.22</v>
      </c>
      <c r="G26" s="20">
        <f>G24+F26</f>
        <v>590.19999999999948</v>
      </c>
    </row>
    <row r="27" spans="1:7" outlineLevel="2" x14ac:dyDescent="0.25">
      <c r="A27" s="106">
        <v>44316</v>
      </c>
      <c r="B27" s="104"/>
      <c r="C27" s="110" t="s">
        <v>23</v>
      </c>
      <c r="D27" s="24">
        <v>15</v>
      </c>
      <c r="E27" s="10">
        <v>0</v>
      </c>
      <c r="F27" s="10">
        <v>15</v>
      </c>
      <c r="G27" s="20">
        <f>G26+F27</f>
        <v>605.19999999999948</v>
      </c>
    </row>
    <row r="28" spans="1:7" outlineLevel="1" x14ac:dyDescent="0.25">
      <c r="A28" s="106"/>
      <c r="B28" s="104"/>
      <c r="C28" s="111" t="s">
        <v>37</v>
      </c>
      <c r="D28" s="24"/>
      <c r="E28" s="37">
        <f>SUBTOTAL(9,E26:E27)</f>
        <v>0</v>
      </c>
      <c r="F28" s="37">
        <f>SUBTOTAL(9,F26:F27)</f>
        <v>3.7799999999999994</v>
      </c>
      <c r="G28" s="20"/>
    </row>
    <row r="29" spans="1:7" outlineLevel="2" x14ac:dyDescent="0.25">
      <c r="A29" s="106">
        <v>44316</v>
      </c>
      <c r="B29" s="104" t="s">
        <v>28</v>
      </c>
      <c r="C29" s="110" t="s">
        <v>33</v>
      </c>
      <c r="D29" s="24">
        <v>-15</v>
      </c>
      <c r="E29" s="10">
        <v>0</v>
      </c>
      <c r="F29" s="10">
        <v>-15</v>
      </c>
      <c r="G29" s="20">
        <f>G27+F29</f>
        <v>590.19999999999948</v>
      </c>
    </row>
    <row r="30" spans="1:7" outlineLevel="1" x14ac:dyDescent="0.25">
      <c r="A30" s="106"/>
      <c r="B30" s="104"/>
      <c r="C30" s="111" t="s">
        <v>36</v>
      </c>
      <c r="D30" s="24"/>
      <c r="E30" s="37">
        <f>SUBTOTAL(9,E29:E29)</f>
        <v>0</v>
      </c>
      <c r="F30" s="37">
        <f>SUBTOTAL(9,F29:F29)</f>
        <v>-15</v>
      </c>
      <c r="G30" s="20"/>
    </row>
    <row r="31" spans="1:7" outlineLevel="2" x14ac:dyDescent="0.25">
      <c r="A31" s="106">
        <v>44500</v>
      </c>
      <c r="B31" s="104" t="s">
        <v>27</v>
      </c>
      <c r="C31" s="110" t="s">
        <v>15</v>
      </c>
      <c r="D31" s="24">
        <v>20</v>
      </c>
      <c r="E31" s="10">
        <v>-0.48</v>
      </c>
      <c r="F31" s="10">
        <v>19.52</v>
      </c>
      <c r="G31" s="20">
        <f>G29+F31</f>
        <v>609.71999999999946</v>
      </c>
    </row>
    <row r="32" spans="1:7" outlineLevel="2" x14ac:dyDescent="0.25">
      <c r="A32" s="106">
        <v>44376</v>
      </c>
      <c r="B32" s="104" t="s">
        <v>24</v>
      </c>
      <c r="C32" s="110" t="s">
        <v>15</v>
      </c>
      <c r="D32" s="24">
        <v>2</v>
      </c>
      <c r="E32" s="10">
        <v>0</v>
      </c>
      <c r="F32" s="10">
        <v>2</v>
      </c>
      <c r="G32" s="20">
        <f>G31+F32</f>
        <v>611.71999999999946</v>
      </c>
    </row>
    <row r="33" spans="1:7" outlineLevel="2" x14ac:dyDescent="0.25">
      <c r="A33" s="106">
        <v>44316</v>
      </c>
      <c r="B33" s="104" t="s">
        <v>24</v>
      </c>
      <c r="C33" s="110" t="s">
        <v>15</v>
      </c>
      <c r="D33" s="24">
        <v>1</v>
      </c>
      <c r="E33" s="10">
        <v>0</v>
      </c>
      <c r="F33" s="10">
        <v>1</v>
      </c>
      <c r="G33" s="20">
        <f>G32+F33</f>
        <v>612.71999999999946</v>
      </c>
    </row>
    <row r="34" spans="1:7" outlineLevel="2" x14ac:dyDescent="0.25">
      <c r="A34" s="106">
        <v>44296</v>
      </c>
      <c r="B34" s="104" t="s">
        <v>8</v>
      </c>
      <c r="C34" s="110" t="s">
        <v>15</v>
      </c>
      <c r="D34" s="24">
        <v>15</v>
      </c>
      <c r="E34" s="10">
        <v>-0.41</v>
      </c>
      <c r="F34" s="10">
        <v>14.59</v>
      </c>
      <c r="G34" s="20">
        <f>G33+F34</f>
        <v>627.30999999999949</v>
      </c>
    </row>
    <row r="35" spans="1:7" outlineLevel="1" x14ac:dyDescent="0.25">
      <c r="A35" s="106"/>
      <c r="B35" s="104"/>
      <c r="C35" s="111" t="s">
        <v>16</v>
      </c>
      <c r="D35" s="24"/>
      <c r="E35" s="37">
        <f>SUBTOTAL(9,E31:E34)</f>
        <v>-0.8899999999999999</v>
      </c>
      <c r="F35" s="37">
        <f>SUBTOTAL(9,F31:F34)</f>
        <v>37.11</v>
      </c>
      <c r="G35" s="20"/>
    </row>
    <row r="36" spans="1:7" outlineLevel="2" x14ac:dyDescent="0.25">
      <c r="A36" s="106">
        <v>44380</v>
      </c>
      <c r="B36" s="104"/>
      <c r="C36" s="110" t="s">
        <v>40</v>
      </c>
      <c r="D36" s="24">
        <v>4.1500000000000004</v>
      </c>
      <c r="E36" s="10">
        <v>0</v>
      </c>
      <c r="F36" s="10">
        <v>4.1500000000000004</v>
      </c>
      <c r="G36" s="20">
        <f>G34+F36</f>
        <v>631.45999999999947</v>
      </c>
    </row>
    <row r="37" spans="1:7" outlineLevel="2" x14ac:dyDescent="0.25">
      <c r="A37" s="106">
        <v>44263</v>
      </c>
      <c r="B37" s="104"/>
      <c r="C37" s="110" t="s">
        <v>40</v>
      </c>
      <c r="D37" s="24">
        <v>62.2</v>
      </c>
      <c r="E37" s="10">
        <v>0</v>
      </c>
      <c r="F37" s="10">
        <v>62.2</v>
      </c>
      <c r="G37" s="20">
        <f>G36+F37</f>
        <v>693.65999999999951</v>
      </c>
    </row>
    <row r="38" spans="1:7" outlineLevel="1" x14ac:dyDescent="0.25">
      <c r="A38" s="106"/>
      <c r="B38" s="104"/>
      <c r="C38" s="111" t="s">
        <v>41</v>
      </c>
      <c r="D38" s="24"/>
      <c r="E38" s="37">
        <f>SUBTOTAL(9,E36:E37)</f>
        <v>0</v>
      </c>
      <c r="F38" s="37">
        <f>SUBTOTAL(9,F36:F37)</f>
        <v>66.350000000000009</v>
      </c>
      <c r="G38" s="20"/>
    </row>
    <row r="39" spans="1:7" outlineLevel="2" x14ac:dyDescent="0.25">
      <c r="A39" s="106">
        <v>44380</v>
      </c>
      <c r="B39" s="104" t="s">
        <v>25</v>
      </c>
      <c r="C39" s="110" t="s">
        <v>31</v>
      </c>
      <c r="D39" s="24">
        <v>-4.1500000000000004</v>
      </c>
      <c r="E39" s="10">
        <v>0</v>
      </c>
      <c r="F39" s="10">
        <v>-4.1500000000000004</v>
      </c>
      <c r="G39" s="20">
        <f>G37+F39</f>
        <v>689.50999999999954</v>
      </c>
    </row>
    <row r="40" spans="1:7" outlineLevel="2" x14ac:dyDescent="0.25">
      <c r="A40" s="106">
        <v>44263</v>
      </c>
      <c r="B40" s="104" t="s">
        <v>29</v>
      </c>
      <c r="C40" s="110" t="s">
        <v>31</v>
      </c>
      <c r="D40" s="24">
        <v>-62.2</v>
      </c>
      <c r="E40" s="10">
        <v>0</v>
      </c>
      <c r="F40" s="10">
        <v>-62.2</v>
      </c>
      <c r="G40" s="20">
        <f>G39+F40</f>
        <v>627.30999999999949</v>
      </c>
    </row>
    <row r="41" spans="1:7" outlineLevel="1" x14ac:dyDescent="0.25">
      <c r="A41" s="106"/>
      <c r="B41" s="104"/>
      <c r="C41" s="111" t="s">
        <v>35</v>
      </c>
      <c r="D41" s="24"/>
      <c r="E41" s="37">
        <f>SUBTOTAL(9,E39:E40)</f>
        <v>0</v>
      </c>
      <c r="F41" s="37">
        <f>SUBTOTAL(9,F39:F40)</f>
        <v>-66.350000000000009</v>
      </c>
      <c r="G41" s="20"/>
    </row>
    <row r="42" spans="1:7" outlineLevel="2" x14ac:dyDescent="0.25">
      <c r="A42" s="106">
        <v>44384</v>
      </c>
      <c r="B42" s="104" t="s">
        <v>11</v>
      </c>
      <c r="C42" s="110" t="s">
        <v>9</v>
      </c>
      <c r="D42" s="24">
        <v>15</v>
      </c>
      <c r="E42" s="10">
        <v>-0.41</v>
      </c>
      <c r="F42" s="10">
        <v>14.59</v>
      </c>
      <c r="G42" s="20">
        <f>G40+F42</f>
        <v>641.89999999999952</v>
      </c>
    </row>
    <row r="43" spans="1:7" outlineLevel="2" x14ac:dyDescent="0.25">
      <c r="A43" s="106">
        <v>44275</v>
      </c>
      <c r="B43" s="104" t="s">
        <v>22</v>
      </c>
      <c r="C43" s="110" t="s">
        <v>9</v>
      </c>
      <c r="D43" s="24">
        <v>15</v>
      </c>
      <c r="E43" s="10">
        <v>-0.41</v>
      </c>
      <c r="F43" s="10">
        <v>14.59</v>
      </c>
      <c r="G43" s="20">
        <f>G42+F43</f>
        <v>656.48999999999955</v>
      </c>
    </row>
    <row r="44" spans="1:7" outlineLevel="2" x14ac:dyDescent="0.25">
      <c r="A44" s="106">
        <v>44271</v>
      </c>
      <c r="B44" s="104" t="s">
        <v>21</v>
      </c>
      <c r="C44" s="110" t="s">
        <v>9</v>
      </c>
      <c r="D44" s="24">
        <v>15</v>
      </c>
      <c r="E44" s="10">
        <v>-0.41</v>
      </c>
      <c r="F44" s="10">
        <v>14.59</v>
      </c>
      <c r="G44" s="20">
        <f>G43+F44</f>
        <v>671.07999999999959</v>
      </c>
    </row>
    <row r="45" spans="1:7" outlineLevel="1" x14ac:dyDescent="0.25">
      <c r="A45" s="106"/>
      <c r="B45" s="104"/>
      <c r="C45" s="111" t="s">
        <v>14</v>
      </c>
      <c r="D45" s="24"/>
      <c r="E45" s="37">
        <f>SUBTOTAL(9,E42:E44)</f>
        <v>-1.23</v>
      </c>
      <c r="F45" s="37">
        <f>SUBTOTAL(9,F42:F44)</f>
        <v>43.769999999999996</v>
      </c>
      <c r="G45" s="20"/>
    </row>
    <row r="46" spans="1:7" outlineLevel="2" x14ac:dyDescent="0.25">
      <c r="A46" s="106">
        <v>44515</v>
      </c>
      <c r="B46" s="104" t="s">
        <v>39</v>
      </c>
      <c r="C46" s="110" t="s">
        <v>30</v>
      </c>
      <c r="D46" s="24">
        <v>400</v>
      </c>
      <c r="E46" s="10">
        <v>-5.8</v>
      </c>
      <c r="F46" s="10">
        <v>394.2</v>
      </c>
      <c r="G46" s="20">
        <f>G44+F46</f>
        <v>1065.2799999999995</v>
      </c>
    </row>
    <row r="47" spans="1:7" outlineLevel="2" x14ac:dyDescent="0.25">
      <c r="A47" s="106">
        <v>44446</v>
      </c>
      <c r="B47" s="104" t="s">
        <v>12</v>
      </c>
      <c r="C47" s="110" t="s">
        <v>30</v>
      </c>
      <c r="D47" s="24">
        <v>200</v>
      </c>
      <c r="E47" s="10">
        <v>-3</v>
      </c>
      <c r="F47" s="10">
        <v>197</v>
      </c>
      <c r="G47" s="20">
        <f>G46+F47</f>
        <v>1262.2799999999995</v>
      </c>
    </row>
    <row r="48" spans="1:7" outlineLevel="2" x14ac:dyDescent="0.25">
      <c r="A48" s="106">
        <v>44271</v>
      </c>
      <c r="B48" s="104" t="s">
        <v>21</v>
      </c>
      <c r="C48" s="110" t="s">
        <v>30</v>
      </c>
      <c r="D48" s="41">
        <v>200</v>
      </c>
      <c r="E48" s="26">
        <v>-3</v>
      </c>
      <c r="F48" s="26">
        <v>197</v>
      </c>
      <c r="G48" s="20">
        <f>G47+F48</f>
        <v>1459.2799999999995</v>
      </c>
    </row>
    <row r="49" spans="1:10" outlineLevel="1" x14ac:dyDescent="0.25">
      <c r="A49" s="106"/>
      <c r="B49" s="104"/>
      <c r="C49" s="111" t="s">
        <v>34</v>
      </c>
      <c r="D49" s="41"/>
      <c r="E49" s="38">
        <f>SUBTOTAL(9,E46:E48)</f>
        <v>-11.8</v>
      </c>
      <c r="F49" s="38">
        <f>SUBTOTAL(9,F46:F48)</f>
        <v>788.2</v>
      </c>
      <c r="G49" s="42"/>
    </row>
    <row r="50" spans="1:10" ht="15.75" thickBot="1" x14ac:dyDescent="0.3">
      <c r="A50" s="112"/>
      <c r="B50" s="113"/>
      <c r="C50" s="114" t="s">
        <v>19</v>
      </c>
      <c r="D50" s="43"/>
      <c r="E50" s="44">
        <f>SUBTOTAL(9,E6:E48)</f>
        <v>-18.34</v>
      </c>
      <c r="F50" s="44">
        <f>SUBTOTAL(9,F6:F48)</f>
        <v>928</v>
      </c>
      <c r="G50" s="45">
        <v>1459.28</v>
      </c>
    </row>
    <row r="51" spans="1:10" ht="15.75" outlineLevel="1" thickTop="1" x14ac:dyDescent="0.25"/>
    <row r="52" spans="1:10" outlineLevel="1" x14ac:dyDescent="0.25"/>
    <row r="54" spans="1:10" ht="15.75" thickBot="1" x14ac:dyDescent="0.3"/>
    <row r="55" spans="1:10" ht="15.75" thickTop="1" x14ac:dyDescent="0.25">
      <c r="A55" s="1"/>
      <c r="D55" s="209" t="s">
        <v>53</v>
      </c>
      <c r="E55" s="210"/>
      <c r="F55" s="210"/>
      <c r="G55" s="211"/>
    </row>
    <row r="56" spans="1:10" ht="15.75" thickBot="1" x14ac:dyDescent="0.3">
      <c r="A56" s="1"/>
      <c r="D56" s="6" t="s">
        <v>0</v>
      </c>
      <c r="E56" s="8"/>
      <c r="F56" s="12">
        <v>1497.3</v>
      </c>
      <c r="G56" s="14"/>
    </row>
    <row r="57" spans="1:10" ht="16.5" thickTop="1" thickBot="1" x14ac:dyDescent="0.3">
      <c r="A57" s="2" t="s">
        <v>1</v>
      </c>
      <c r="B57" s="4" t="s">
        <v>2</v>
      </c>
      <c r="C57" s="4" t="s">
        <v>3</v>
      </c>
      <c r="D57" s="7" t="s">
        <v>42</v>
      </c>
      <c r="E57" s="9" t="s">
        <v>43</v>
      </c>
      <c r="F57" s="13"/>
      <c r="G57" s="15" t="s">
        <v>7</v>
      </c>
    </row>
    <row r="58" spans="1:10" ht="15.75" outlineLevel="2" thickTop="1" x14ac:dyDescent="0.25">
      <c r="A58" s="101">
        <v>44292</v>
      </c>
      <c r="B58" s="102" t="s">
        <v>49</v>
      </c>
      <c r="C58" s="102" t="s">
        <v>50</v>
      </c>
      <c r="D58" s="21"/>
      <c r="E58" s="22">
        <v>-130</v>
      </c>
      <c r="F58" s="17"/>
      <c r="G58" s="35">
        <f>F56+D58+E58</f>
        <v>1367.3</v>
      </c>
    </row>
    <row r="59" spans="1:10" outlineLevel="1" x14ac:dyDescent="0.25">
      <c r="A59" s="106"/>
      <c r="B59" s="104"/>
      <c r="C59" s="115" t="s">
        <v>84</v>
      </c>
      <c r="D59" s="24"/>
      <c r="E59" s="37">
        <f>SUBTOTAL(9,E58:E58)</f>
        <v>-130</v>
      </c>
      <c r="F59" s="11"/>
      <c r="G59" s="36"/>
    </row>
    <row r="60" spans="1:10" outlineLevel="2" x14ac:dyDescent="0.25">
      <c r="A60" s="106">
        <v>44530</v>
      </c>
      <c r="B60" s="116" t="s">
        <v>82</v>
      </c>
      <c r="C60" s="110" t="s">
        <v>30</v>
      </c>
      <c r="D60" s="24">
        <v>200</v>
      </c>
      <c r="E60" s="11"/>
      <c r="F60" s="11"/>
      <c r="G60" s="36">
        <f>G58+D60+E60</f>
        <v>1567.3</v>
      </c>
    </row>
    <row r="61" spans="1:10" outlineLevel="1" x14ac:dyDescent="0.25">
      <c r="A61" s="106"/>
      <c r="B61" s="116"/>
      <c r="C61" s="111" t="s">
        <v>34</v>
      </c>
      <c r="D61" s="39">
        <f>SUBTOTAL(9,D60:D60)</f>
        <v>200</v>
      </c>
      <c r="E61" s="11"/>
      <c r="F61" s="11"/>
      <c r="G61" s="36"/>
    </row>
    <row r="62" spans="1:10" outlineLevel="2" x14ac:dyDescent="0.25">
      <c r="A62" s="106">
        <v>44265</v>
      </c>
      <c r="B62" s="104" t="s">
        <v>46</v>
      </c>
      <c r="C62" s="110" t="s">
        <v>31</v>
      </c>
      <c r="D62" s="24"/>
      <c r="E62" s="10">
        <v>-62.2</v>
      </c>
      <c r="F62" s="11"/>
      <c r="G62" s="36">
        <f>G60+D62+E62</f>
        <v>1505.1</v>
      </c>
    </row>
    <row r="63" spans="1:10" outlineLevel="2" x14ac:dyDescent="0.25">
      <c r="A63" s="117">
        <v>44350</v>
      </c>
      <c r="B63" s="104" t="s">
        <v>56</v>
      </c>
      <c r="C63" s="110" t="s">
        <v>31</v>
      </c>
      <c r="D63" s="24"/>
      <c r="E63" s="10">
        <v>-272.23</v>
      </c>
      <c r="F63" s="11"/>
      <c r="G63" s="36">
        <f t="shared" ref="G63:G70" si="1">G62+D63+E63</f>
        <v>1232.8699999999999</v>
      </c>
    </row>
    <row r="64" spans="1:10" outlineLevel="2" x14ac:dyDescent="0.25">
      <c r="A64" s="106">
        <v>44350</v>
      </c>
      <c r="B64" s="104" t="s">
        <v>55</v>
      </c>
      <c r="C64" s="110" t="s">
        <v>31</v>
      </c>
      <c r="D64" s="24"/>
      <c r="E64" s="10">
        <v>-94.74</v>
      </c>
      <c r="F64" s="11"/>
      <c r="G64" s="36">
        <f t="shared" si="1"/>
        <v>1138.1299999999999</v>
      </c>
      <c r="J64" s="3"/>
    </row>
    <row r="65" spans="1:10" outlineLevel="2" x14ac:dyDescent="0.25">
      <c r="A65" s="106">
        <v>44354</v>
      </c>
      <c r="B65" s="104" t="s">
        <v>46</v>
      </c>
      <c r="C65" s="110" t="s">
        <v>31</v>
      </c>
      <c r="D65" s="24"/>
      <c r="E65" s="10">
        <v>-4.1500000000000004</v>
      </c>
      <c r="F65" s="11"/>
      <c r="G65" s="36">
        <f t="shared" si="1"/>
        <v>1133.9799999999998</v>
      </c>
    </row>
    <row r="66" spans="1:10" ht="30" outlineLevel="2" x14ac:dyDescent="0.25">
      <c r="A66" s="117">
        <v>44405</v>
      </c>
      <c r="B66" s="116" t="s">
        <v>77</v>
      </c>
      <c r="C66" s="110" t="s">
        <v>31</v>
      </c>
      <c r="D66" s="24"/>
      <c r="E66" s="10">
        <v>-369.52</v>
      </c>
      <c r="F66" s="11"/>
      <c r="G66" s="36">
        <f t="shared" si="1"/>
        <v>764.45999999999981</v>
      </c>
      <c r="J66" s="3"/>
    </row>
    <row r="67" spans="1:10" outlineLevel="2" x14ac:dyDescent="0.25">
      <c r="A67" s="106">
        <v>44406</v>
      </c>
      <c r="B67" s="104" t="s">
        <v>54</v>
      </c>
      <c r="C67" s="110"/>
      <c r="D67" s="24"/>
      <c r="E67" s="10">
        <v>-186.51</v>
      </c>
      <c r="F67" s="11"/>
      <c r="G67" s="36">
        <f t="shared" si="1"/>
        <v>577.94999999999982</v>
      </c>
    </row>
    <row r="68" spans="1:10" ht="29.25" customHeight="1" outlineLevel="2" x14ac:dyDescent="0.25">
      <c r="A68" s="117">
        <v>44407</v>
      </c>
      <c r="B68" s="116" t="s">
        <v>71</v>
      </c>
      <c r="C68" s="110"/>
      <c r="D68" s="24"/>
      <c r="E68" s="10">
        <v>-752.23</v>
      </c>
      <c r="F68" s="11"/>
      <c r="G68" s="36">
        <f t="shared" si="1"/>
        <v>-174.2800000000002</v>
      </c>
      <c r="J68" s="3"/>
    </row>
    <row r="69" spans="1:10" ht="30" outlineLevel="2" x14ac:dyDescent="0.25">
      <c r="A69" s="106">
        <v>44411</v>
      </c>
      <c r="B69" s="116" t="s">
        <v>70</v>
      </c>
      <c r="C69" s="110" t="s">
        <v>31</v>
      </c>
      <c r="D69" s="24"/>
      <c r="E69" s="10">
        <v>-89.16</v>
      </c>
      <c r="F69" s="11"/>
      <c r="G69" s="36">
        <f t="shared" si="1"/>
        <v>-263.44000000000017</v>
      </c>
    </row>
    <row r="70" spans="1:10" ht="29.25" customHeight="1" outlineLevel="2" x14ac:dyDescent="0.25">
      <c r="A70" s="117">
        <v>44501</v>
      </c>
      <c r="B70" s="116" t="s">
        <v>80</v>
      </c>
      <c r="C70" s="102"/>
      <c r="D70" s="24"/>
      <c r="E70" s="10">
        <v>-17</v>
      </c>
      <c r="F70" s="11"/>
      <c r="G70" s="36">
        <f t="shared" si="1"/>
        <v>-280.44000000000017</v>
      </c>
    </row>
    <row r="71" spans="1:10" ht="29.25" customHeight="1" outlineLevel="1" x14ac:dyDescent="0.25">
      <c r="A71" s="117"/>
      <c r="B71" s="116"/>
      <c r="C71" s="111" t="s">
        <v>35</v>
      </c>
      <c r="D71" s="24"/>
      <c r="E71" s="37">
        <f>SUBTOTAL(9,E62:E70)</f>
        <v>-1847.74</v>
      </c>
      <c r="F71" s="11"/>
      <c r="G71" s="36"/>
    </row>
    <row r="72" spans="1:10" outlineLevel="2" x14ac:dyDescent="0.25">
      <c r="A72" s="106">
        <v>44253</v>
      </c>
      <c r="B72" s="104" t="s">
        <v>59</v>
      </c>
      <c r="C72" s="110" t="s">
        <v>44</v>
      </c>
      <c r="D72" s="24">
        <v>1000</v>
      </c>
      <c r="E72" s="10"/>
      <c r="F72" s="11"/>
      <c r="G72" s="36">
        <f>G70+D72+E72</f>
        <v>719.55999999999983</v>
      </c>
    </row>
    <row r="73" spans="1:10" outlineLevel="2" x14ac:dyDescent="0.25">
      <c r="A73" s="106">
        <v>44340</v>
      </c>
      <c r="B73" s="104" t="s">
        <v>51</v>
      </c>
      <c r="C73" s="110" t="s">
        <v>44</v>
      </c>
      <c r="D73" s="24">
        <v>5</v>
      </c>
      <c r="E73" s="10"/>
      <c r="F73" s="11"/>
      <c r="G73" s="36">
        <f>G72+D73+E73</f>
        <v>724.55999999999983</v>
      </c>
    </row>
    <row r="74" spans="1:10" ht="29.25" customHeight="1" outlineLevel="2" x14ac:dyDescent="0.25">
      <c r="A74" s="106">
        <v>44342</v>
      </c>
      <c r="B74" s="104" t="s">
        <v>52</v>
      </c>
      <c r="C74" s="110" t="s">
        <v>44</v>
      </c>
      <c r="D74" s="24">
        <v>17.489999999999998</v>
      </c>
      <c r="E74" s="10"/>
      <c r="F74" s="11"/>
      <c r="G74" s="36">
        <f>G73+D74+E74</f>
        <v>742.04999999999984</v>
      </c>
    </row>
    <row r="75" spans="1:10" outlineLevel="2" x14ac:dyDescent="0.25">
      <c r="A75" s="106">
        <v>44504</v>
      </c>
      <c r="B75" s="116" t="s">
        <v>52</v>
      </c>
      <c r="C75" s="110" t="s">
        <v>44</v>
      </c>
      <c r="D75" s="24">
        <v>16.079999999999998</v>
      </c>
      <c r="E75" s="10"/>
      <c r="F75" s="11"/>
      <c r="G75" s="36">
        <f t="shared" ref="G75:G76" si="2">G74+D75+E75</f>
        <v>758.12999999999988</v>
      </c>
      <c r="J75" s="30"/>
    </row>
    <row r="76" spans="1:10" ht="28.5" customHeight="1" outlineLevel="2" x14ac:dyDescent="0.25">
      <c r="A76" s="106">
        <v>44277</v>
      </c>
      <c r="B76" s="104" t="s">
        <v>10</v>
      </c>
      <c r="C76" s="110" t="s">
        <v>47</v>
      </c>
      <c r="D76" s="24">
        <v>62.2</v>
      </c>
      <c r="E76" s="10"/>
      <c r="F76" s="11"/>
      <c r="G76" s="36">
        <f t="shared" si="2"/>
        <v>820.32999999999993</v>
      </c>
    </row>
    <row r="77" spans="1:10" ht="28.5" customHeight="1" outlineLevel="1" x14ac:dyDescent="0.25">
      <c r="A77" s="106"/>
      <c r="B77" s="104"/>
      <c r="C77" s="111" t="s">
        <v>85</v>
      </c>
      <c r="D77" s="39">
        <f>SUBTOTAL(9,D72:D76)</f>
        <v>1100.77</v>
      </c>
      <c r="E77" s="10"/>
      <c r="F77" s="11"/>
      <c r="G77" s="36"/>
      <c r="I77" t="s">
        <v>170</v>
      </c>
    </row>
    <row r="78" spans="1:10" ht="29.25" customHeight="1" outlineLevel="2" x14ac:dyDescent="0.25">
      <c r="A78" s="106">
        <v>44407</v>
      </c>
      <c r="B78" s="104" t="s">
        <v>57</v>
      </c>
      <c r="C78" s="110" t="s">
        <v>58</v>
      </c>
      <c r="D78" s="24">
        <v>1000</v>
      </c>
      <c r="E78" s="10"/>
      <c r="F78" s="11"/>
      <c r="G78" s="36">
        <f>G76+D78+E78</f>
        <v>1820.33</v>
      </c>
    </row>
    <row r="79" spans="1:10" outlineLevel="2" x14ac:dyDescent="0.25">
      <c r="A79" s="106">
        <v>44483</v>
      </c>
      <c r="B79" s="104" t="s">
        <v>57</v>
      </c>
      <c r="C79" s="110" t="s">
        <v>58</v>
      </c>
      <c r="D79" s="24">
        <v>373.39</v>
      </c>
      <c r="E79" s="10"/>
      <c r="F79" s="11"/>
      <c r="G79" s="36">
        <f>G78+D79+E79</f>
        <v>2193.7199999999998</v>
      </c>
    </row>
    <row r="80" spans="1:10" outlineLevel="1" x14ac:dyDescent="0.25">
      <c r="A80" s="106"/>
      <c r="B80" s="104"/>
      <c r="C80" s="111" t="s">
        <v>86</v>
      </c>
      <c r="D80" s="39">
        <f>SUBTOTAL(9,D78:D79)</f>
        <v>1373.3899999999999</v>
      </c>
      <c r="E80" s="10"/>
      <c r="F80" s="11"/>
      <c r="G80" s="36"/>
    </row>
    <row r="81" spans="1:14" ht="18.75" customHeight="1" outlineLevel="2" x14ac:dyDescent="0.25">
      <c r="A81" s="106">
        <v>44257</v>
      </c>
      <c r="B81" s="104" t="s">
        <v>45</v>
      </c>
      <c r="C81" s="110" t="s">
        <v>48</v>
      </c>
      <c r="D81" s="24"/>
      <c r="E81" s="10">
        <v>-1000</v>
      </c>
      <c r="F81" s="11"/>
      <c r="G81" s="36">
        <f>G79+D81+E81</f>
        <v>1193.7199999999998</v>
      </c>
    </row>
    <row r="82" spans="1:14" ht="18.75" customHeight="1" outlineLevel="1" x14ac:dyDescent="0.25">
      <c r="A82" s="106"/>
      <c r="B82" s="104"/>
      <c r="C82" s="111" t="s">
        <v>87</v>
      </c>
      <c r="D82" s="24"/>
      <c r="E82" s="37">
        <f>SUBTOTAL(9,E81:E81)</f>
        <v>-1000</v>
      </c>
      <c r="F82" s="11"/>
      <c r="G82" s="36"/>
    </row>
    <row r="83" spans="1:14" ht="30" outlineLevel="2" x14ac:dyDescent="0.25">
      <c r="A83" s="117">
        <v>44483</v>
      </c>
      <c r="B83" s="116" t="s">
        <v>75</v>
      </c>
      <c r="C83" s="110" t="s">
        <v>76</v>
      </c>
      <c r="D83" s="24"/>
      <c r="E83" s="10">
        <v>-373.39</v>
      </c>
      <c r="F83" s="11"/>
      <c r="G83" s="36">
        <f>G81+D83+E83</f>
        <v>820.32999999999981</v>
      </c>
    </row>
    <row r="84" spans="1:14" ht="30" outlineLevel="2" x14ac:dyDescent="0.25">
      <c r="A84" s="106">
        <v>44524</v>
      </c>
      <c r="B84" s="116" t="s">
        <v>83</v>
      </c>
      <c r="C84" s="110" t="s">
        <v>76</v>
      </c>
      <c r="D84" s="18"/>
      <c r="E84" s="11">
        <v>-39.770000000000003</v>
      </c>
      <c r="F84" s="11"/>
      <c r="G84" s="36">
        <f>G83+D84+E84</f>
        <v>780.55999999999983</v>
      </c>
    </row>
    <row r="85" spans="1:14" outlineLevel="1" x14ac:dyDescent="0.25">
      <c r="A85" s="106"/>
      <c r="B85" s="116"/>
      <c r="C85" s="111" t="s">
        <v>88</v>
      </c>
      <c r="D85" s="18"/>
      <c r="E85" s="40">
        <f>SUBTOTAL(9,E83:E84)</f>
        <v>-413.15999999999997</v>
      </c>
      <c r="F85" s="11"/>
      <c r="G85" s="36"/>
    </row>
    <row r="86" spans="1:14" outlineLevel="2" x14ac:dyDescent="0.25">
      <c r="A86" s="106">
        <v>44411</v>
      </c>
      <c r="B86" s="104" t="s">
        <v>69</v>
      </c>
      <c r="C86" s="110" t="s">
        <v>32</v>
      </c>
      <c r="D86" s="24">
        <v>10</v>
      </c>
      <c r="E86" s="10"/>
      <c r="F86" s="11"/>
      <c r="G86" s="36">
        <f>G84+D86+E86</f>
        <v>790.55999999999983</v>
      </c>
    </row>
    <row r="87" spans="1:14" outlineLevel="1" x14ac:dyDescent="0.25">
      <c r="A87" s="106"/>
      <c r="B87" s="104"/>
      <c r="C87" s="111" t="s">
        <v>38</v>
      </c>
      <c r="D87" s="39">
        <f>SUBTOTAL(9,D86:D86)</f>
        <v>10</v>
      </c>
      <c r="E87" s="10"/>
      <c r="F87" s="11"/>
      <c r="G87" s="36"/>
    </row>
    <row r="88" spans="1:14" ht="17.25" customHeight="1" outlineLevel="2" x14ac:dyDescent="0.25">
      <c r="A88" s="106">
        <v>44427</v>
      </c>
      <c r="B88" s="118" t="s">
        <v>72</v>
      </c>
      <c r="C88" s="110" t="s">
        <v>73</v>
      </c>
      <c r="D88" s="24"/>
      <c r="E88" s="10">
        <v>-210</v>
      </c>
      <c r="F88" s="11"/>
      <c r="G88" s="36">
        <f>G86+D88+E88</f>
        <v>580.55999999999983</v>
      </c>
    </row>
    <row r="89" spans="1:14" ht="17.25" customHeight="1" outlineLevel="2" x14ac:dyDescent="0.25">
      <c r="A89" s="106">
        <v>44454</v>
      </c>
      <c r="B89" s="119" t="s">
        <v>74</v>
      </c>
      <c r="C89" s="110" t="s">
        <v>73</v>
      </c>
      <c r="D89" s="24"/>
      <c r="E89" s="10">
        <v>-150</v>
      </c>
      <c r="F89" s="11"/>
      <c r="G89" s="36">
        <f>G88+D89+E89</f>
        <v>430.55999999999983</v>
      </c>
    </row>
    <row r="90" spans="1:14" ht="17.25" customHeight="1" outlineLevel="1" x14ac:dyDescent="0.25">
      <c r="A90" s="106"/>
      <c r="B90" s="119"/>
      <c r="C90" s="111" t="s">
        <v>89</v>
      </c>
      <c r="D90" s="24"/>
      <c r="E90" s="37">
        <f>SUBTOTAL(9,E88:E89)</f>
        <v>-360</v>
      </c>
      <c r="F90" s="11"/>
      <c r="G90" s="36"/>
    </row>
    <row r="91" spans="1:14" outlineLevel="2" x14ac:dyDescent="0.25">
      <c r="A91" s="106">
        <v>44496</v>
      </c>
      <c r="B91" s="116" t="s">
        <v>78</v>
      </c>
      <c r="C91" s="110" t="s">
        <v>79</v>
      </c>
      <c r="D91" s="24">
        <v>61.59</v>
      </c>
      <c r="E91" s="10"/>
      <c r="F91" s="11"/>
      <c r="G91" s="36">
        <f>G89+D91+E91</f>
        <v>492.14999999999986</v>
      </c>
    </row>
    <row r="92" spans="1:14" ht="31.5" customHeight="1" outlineLevel="2" x14ac:dyDescent="0.25">
      <c r="A92" s="117">
        <v>44519</v>
      </c>
      <c r="B92" s="116" t="s">
        <v>81</v>
      </c>
      <c r="C92" s="110" t="s">
        <v>79</v>
      </c>
      <c r="D92" s="24">
        <v>140.22999999999999</v>
      </c>
      <c r="E92" s="10"/>
      <c r="F92" s="11"/>
      <c r="G92" s="36">
        <f>G91+D92+E92</f>
        <v>632.37999999999988</v>
      </c>
      <c r="J92" s="29"/>
    </row>
    <row r="93" spans="1:14" ht="31.5" customHeight="1" outlineLevel="1" x14ac:dyDescent="0.25">
      <c r="A93" s="117"/>
      <c r="B93" s="116"/>
      <c r="C93" s="111" t="s">
        <v>90</v>
      </c>
      <c r="D93" s="39">
        <f>SUBTOTAL(9,D91:D92)</f>
        <v>201.82</v>
      </c>
      <c r="E93" s="10"/>
      <c r="F93" s="11"/>
      <c r="G93" s="36"/>
      <c r="J93" s="29"/>
    </row>
    <row r="94" spans="1:14" outlineLevel="1" x14ac:dyDescent="0.25">
      <c r="A94" s="120"/>
      <c r="B94" s="104"/>
      <c r="C94" s="110"/>
      <c r="D94" s="18"/>
      <c r="E94" s="11"/>
      <c r="F94" s="11"/>
      <c r="G94" s="19"/>
    </row>
    <row r="95" spans="1:14" ht="15.75" outlineLevel="1" thickBot="1" x14ac:dyDescent="0.3">
      <c r="A95" s="121"/>
      <c r="B95" s="113"/>
      <c r="C95" s="114" t="s">
        <v>19</v>
      </c>
      <c r="D95" s="48">
        <f>SUBTOTAL(9,D58:D94)</f>
        <v>2885.98</v>
      </c>
      <c r="E95" s="49">
        <f>SUBTOTAL(9,E58:E94)</f>
        <v>-3750.8999999999996</v>
      </c>
      <c r="F95" s="46"/>
      <c r="G95" s="47">
        <v>632.38</v>
      </c>
      <c r="L95" s="16"/>
      <c r="N95" s="95"/>
    </row>
    <row r="96" spans="1:14" ht="15.75" outlineLevel="1" thickTop="1" x14ac:dyDescent="0.25"/>
    <row r="97" spans="1:10" outlineLevel="1" x14ac:dyDescent="0.25"/>
    <row r="98" spans="1:10" outlineLevel="1" x14ac:dyDescent="0.25">
      <c r="J98" s="25"/>
    </row>
    <row r="99" spans="1:10" outlineLevel="1" x14ac:dyDescent="0.25"/>
    <row r="100" spans="1:10" outlineLevel="1" x14ac:dyDescent="0.25"/>
    <row r="101" spans="1:10" outlineLevel="1" x14ac:dyDescent="0.25"/>
    <row r="102" spans="1:10" outlineLevel="1" x14ac:dyDescent="0.25"/>
    <row r="103" spans="1:10" outlineLevel="1" x14ac:dyDescent="0.25"/>
    <row r="104" spans="1:10" outlineLevel="1" x14ac:dyDescent="0.25"/>
    <row r="105" spans="1:10" outlineLevel="1" x14ac:dyDescent="0.25"/>
    <row r="106" spans="1:10" outlineLevel="1" x14ac:dyDescent="0.25"/>
    <row r="107" spans="1:10" outlineLevel="1" x14ac:dyDescent="0.25"/>
    <row r="109" spans="1:10" ht="15.75" thickBot="1" x14ac:dyDescent="0.3"/>
    <row r="110" spans="1:10" ht="15.75" thickTop="1" x14ac:dyDescent="0.25">
      <c r="D110" s="54" t="s">
        <v>91</v>
      </c>
      <c r="E110" s="55"/>
      <c r="F110" s="55"/>
      <c r="G110" s="56"/>
    </row>
    <row r="111" spans="1:10" ht="15.75" thickBot="1" x14ac:dyDescent="0.3">
      <c r="D111" s="212" t="s">
        <v>0</v>
      </c>
      <c r="E111" s="213"/>
      <c r="F111" s="213"/>
      <c r="G111" s="58">
        <v>11009.44</v>
      </c>
    </row>
    <row r="112" spans="1:10" ht="16.5" thickTop="1" thickBot="1" x14ac:dyDescent="0.3">
      <c r="A112" s="127" t="s">
        <v>63</v>
      </c>
      <c r="B112" s="32" t="s">
        <v>62</v>
      </c>
      <c r="C112" s="128"/>
      <c r="D112" s="52" t="s">
        <v>92</v>
      </c>
      <c r="E112" s="53" t="s">
        <v>43</v>
      </c>
      <c r="F112" s="11"/>
      <c r="G112" s="19" t="s">
        <v>7</v>
      </c>
    </row>
    <row r="113" spans="1:7" ht="15.75" outlineLevel="2" thickTop="1" x14ac:dyDescent="0.25">
      <c r="A113" s="106">
        <v>44196</v>
      </c>
      <c r="B113" s="104" t="s">
        <v>64</v>
      </c>
      <c r="C113" s="110"/>
      <c r="D113" s="50">
        <v>0.09</v>
      </c>
      <c r="E113" s="10"/>
      <c r="F113" s="11"/>
      <c r="G113" s="20">
        <f>G111+D113</f>
        <v>11009.53</v>
      </c>
    </row>
    <row r="114" spans="1:7" outlineLevel="2" x14ac:dyDescent="0.25">
      <c r="A114" s="106">
        <v>44225</v>
      </c>
      <c r="B114" s="104" t="s">
        <v>64</v>
      </c>
      <c r="C114" s="110"/>
      <c r="D114" s="24">
        <v>0.09</v>
      </c>
      <c r="E114" s="10"/>
      <c r="F114" s="10"/>
      <c r="G114" s="20">
        <f>G113+D114</f>
        <v>11009.62</v>
      </c>
    </row>
    <row r="115" spans="1:7" outlineLevel="2" x14ac:dyDescent="0.25">
      <c r="A115" s="106">
        <v>44253</v>
      </c>
      <c r="B115" s="104" t="s">
        <v>64</v>
      </c>
      <c r="C115" s="110"/>
      <c r="D115" s="24">
        <v>0.09</v>
      </c>
      <c r="E115" s="10"/>
      <c r="F115" s="10"/>
      <c r="G115" s="20">
        <f t="shared" ref="G115:G124" si="3">G114+D115</f>
        <v>11009.710000000001</v>
      </c>
    </row>
    <row r="116" spans="1:7" outlineLevel="2" x14ac:dyDescent="0.25">
      <c r="A116" s="106">
        <v>44286</v>
      </c>
      <c r="B116" s="104" t="s">
        <v>64</v>
      </c>
      <c r="C116" s="110"/>
      <c r="D116" s="24">
        <v>0.08</v>
      </c>
      <c r="E116" s="10"/>
      <c r="F116" s="10"/>
      <c r="G116" s="20">
        <f t="shared" si="3"/>
        <v>11009.79</v>
      </c>
    </row>
    <row r="117" spans="1:7" outlineLevel="2" x14ac:dyDescent="0.25">
      <c r="A117" s="106">
        <v>44316</v>
      </c>
      <c r="B117" s="104" t="s">
        <v>64</v>
      </c>
      <c r="C117" s="110"/>
      <c r="D117" s="24">
        <v>0.11</v>
      </c>
      <c r="E117" s="10"/>
      <c r="F117" s="10"/>
      <c r="G117" s="20">
        <f t="shared" si="3"/>
        <v>11009.900000000001</v>
      </c>
    </row>
    <row r="118" spans="1:7" outlineLevel="2" x14ac:dyDescent="0.25">
      <c r="A118" s="106">
        <v>44344</v>
      </c>
      <c r="B118" s="104" t="s">
        <v>64</v>
      </c>
      <c r="C118" s="110"/>
      <c r="D118" s="24">
        <v>0.1</v>
      </c>
      <c r="E118" s="10"/>
      <c r="F118" s="10"/>
      <c r="G118" s="20">
        <f t="shared" si="3"/>
        <v>11010.000000000002</v>
      </c>
    </row>
    <row r="119" spans="1:7" outlineLevel="2" x14ac:dyDescent="0.25">
      <c r="A119" s="106">
        <v>44377</v>
      </c>
      <c r="B119" s="104" t="s">
        <v>64</v>
      </c>
      <c r="C119" s="110"/>
      <c r="D119" s="24">
        <v>0.09</v>
      </c>
      <c r="E119" s="10"/>
      <c r="F119" s="10"/>
      <c r="G119" s="20">
        <f t="shared" si="3"/>
        <v>11010.090000000002</v>
      </c>
    </row>
    <row r="120" spans="1:7" outlineLevel="2" x14ac:dyDescent="0.25">
      <c r="A120" s="106">
        <v>44407</v>
      </c>
      <c r="B120" s="104" t="s">
        <v>64</v>
      </c>
      <c r="C120" s="110"/>
      <c r="D120" s="24">
        <v>0.11</v>
      </c>
      <c r="E120" s="10"/>
      <c r="F120" s="10"/>
      <c r="G120" s="20">
        <f t="shared" si="3"/>
        <v>11010.200000000003</v>
      </c>
    </row>
    <row r="121" spans="1:7" outlineLevel="2" x14ac:dyDescent="0.25">
      <c r="A121" s="122">
        <v>44439</v>
      </c>
      <c r="B121" s="104" t="s">
        <v>64</v>
      </c>
      <c r="C121" s="110"/>
      <c r="D121" s="24">
        <v>0.1</v>
      </c>
      <c r="E121" s="10"/>
      <c r="F121" s="10"/>
      <c r="G121" s="20">
        <f t="shared" si="3"/>
        <v>11010.300000000003</v>
      </c>
    </row>
    <row r="122" spans="1:7" outlineLevel="2" x14ac:dyDescent="0.25">
      <c r="A122" s="106">
        <v>44469</v>
      </c>
      <c r="B122" s="104" t="s">
        <v>64</v>
      </c>
      <c r="C122" s="110"/>
      <c r="D122" s="51">
        <v>0.1</v>
      </c>
      <c r="E122" s="10"/>
      <c r="F122" s="10"/>
      <c r="G122" s="20">
        <f t="shared" si="3"/>
        <v>11010.400000000003</v>
      </c>
    </row>
    <row r="123" spans="1:7" outlineLevel="2" x14ac:dyDescent="0.25">
      <c r="A123" s="106">
        <v>44498</v>
      </c>
      <c r="B123" s="104" t="s">
        <v>64</v>
      </c>
      <c r="C123" s="110"/>
      <c r="D123" s="24">
        <v>0.09</v>
      </c>
      <c r="E123" s="10"/>
      <c r="F123" s="10"/>
      <c r="G123" s="20">
        <f t="shared" si="3"/>
        <v>11010.490000000003</v>
      </c>
    </row>
    <row r="124" spans="1:7" outlineLevel="2" x14ac:dyDescent="0.25">
      <c r="A124" s="106">
        <v>44530</v>
      </c>
      <c r="B124" s="104" t="s">
        <v>64</v>
      </c>
      <c r="C124" s="110"/>
      <c r="D124" s="24">
        <v>0.09</v>
      </c>
      <c r="E124" s="11"/>
      <c r="F124" s="10"/>
      <c r="G124" s="20">
        <f t="shared" si="3"/>
        <v>11010.580000000004</v>
      </c>
    </row>
    <row r="125" spans="1:7" ht="15.75" outlineLevel="1" thickBot="1" x14ac:dyDescent="0.3">
      <c r="A125" s="106"/>
      <c r="B125" s="105" t="s">
        <v>93</v>
      </c>
      <c r="C125" s="110"/>
      <c r="D125" s="90">
        <f>SUBTOTAL(9,D113:D124)</f>
        <v>1.1400000000000001</v>
      </c>
      <c r="E125" s="91">
        <f>SUBTOTAL(9,E113:E124)</f>
        <v>0</v>
      </c>
      <c r="F125" s="10"/>
      <c r="G125" s="20"/>
    </row>
    <row r="126" spans="1:7" ht="30.75" outlineLevel="2" thickTop="1" x14ac:dyDescent="0.25">
      <c r="A126" s="106" t="s">
        <v>66</v>
      </c>
      <c r="B126" s="116" t="s">
        <v>65</v>
      </c>
      <c r="C126" s="123"/>
      <c r="D126" s="24">
        <v>1000</v>
      </c>
      <c r="E126" s="10"/>
      <c r="F126" s="10"/>
      <c r="G126" s="20">
        <f>G124+D126+E126</f>
        <v>12010.580000000004</v>
      </c>
    </row>
    <row r="127" spans="1:7" ht="30.75" outlineLevel="1" thickBot="1" x14ac:dyDescent="0.3">
      <c r="A127" s="106"/>
      <c r="B127" s="124" t="s">
        <v>94</v>
      </c>
      <c r="C127" s="123"/>
      <c r="D127" s="90">
        <f>SUBTOTAL(9,D126:D126)</f>
        <v>1000</v>
      </c>
      <c r="E127" s="92">
        <f>SUBTOTAL(9,E126:E126)</f>
        <v>0</v>
      </c>
      <c r="F127" s="10"/>
      <c r="G127" s="20"/>
    </row>
    <row r="128" spans="1:7" ht="30.75" outlineLevel="2" thickTop="1" x14ac:dyDescent="0.25">
      <c r="A128" s="106">
        <v>44483</v>
      </c>
      <c r="B128" s="116" t="s">
        <v>68</v>
      </c>
      <c r="C128" s="123"/>
      <c r="D128" s="24"/>
      <c r="E128" s="10">
        <v>-373.39</v>
      </c>
      <c r="F128" s="10"/>
      <c r="G128" s="20">
        <f>G126+D128+E128</f>
        <v>11637.190000000004</v>
      </c>
    </row>
    <row r="129" spans="1:7" ht="30.75" outlineLevel="1" thickBot="1" x14ac:dyDescent="0.3">
      <c r="A129" s="106"/>
      <c r="B129" s="124" t="s">
        <v>95</v>
      </c>
      <c r="C129" s="123"/>
      <c r="D129" s="90">
        <f>SUBTOTAL(9,D128:D128)</f>
        <v>0</v>
      </c>
      <c r="E129" s="92">
        <f>SUBTOTAL(9,E128:E128)</f>
        <v>-373.39</v>
      </c>
      <c r="F129" s="10"/>
      <c r="G129" s="20"/>
    </row>
    <row r="130" spans="1:7" ht="30.75" outlineLevel="2" thickTop="1" x14ac:dyDescent="0.25">
      <c r="A130" s="106">
        <v>44407</v>
      </c>
      <c r="B130" s="116" t="s">
        <v>67</v>
      </c>
      <c r="C130" s="123"/>
      <c r="D130" s="50"/>
      <c r="E130" s="10">
        <v>-1000</v>
      </c>
      <c r="F130" s="10"/>
      <c r="G130" s="20">
        <f>G128+D130+E130</f>
        <v>10637.190000000004</v>
      </c>
    </row>
    <row r="131" spans="1:7" ht="30.75" outlineLevel="1" thickBot="1" x14ac:dyDescent="0.3">
      <c r="A131" s="106"/>
      <c r="B131" s="124" t="s">
        <v>140</v>
      </c>
      <c r="C131" s="123"/>
      <c r="D131" s="93">
        <f>SUBTOTAL(9,D130:D130)</f>
        <v>0</v>
      </c>
      <c r="E131" s="92">
        <f>SUBTOTAL(9,E130:E130)</f>
        <v>-1000</v>
      </c>
      <c r="F131" s="10"/>
      <c r="G131" s="20"/>
    </row>
    <row r="132" spans="1:7" ht="15.75" outlineLevel="1" thickTop="1" x14ac:dyDescent="0.25">
      <c r="A132" s="120"/>
      <c r="B132" s="104"/>
      <c r="C132" s="110"/>
      <c r="D132" s="18"/>
      <c r="E132" s="11"/>
      <c r="F132" s="10"/>
      <c r="G132" s="20"/>
    </row>
    <row r="133" spans="1:7" outlineLevel="1" x14ac:dyDescent="0.25">
      <c r="A133" s="120"/>
      <c r="B133" s="104"/>
      <c r="C133" s="110"/>
      <c r="D133" s="18"/>
      <c r="E133" s="10"/>
      <c r="F133" s="10"/>
      <c r="G133" s="20"/>
    </row>
    <row r="134" spans="1:7" ht="15.75" outlineLevel="1" thickBot="1" x14ac:dyDescent="0.3">
      <c r="A134" s="121"/>
      <c r="B134" s="125" t="s">
        <v>19</v>
      </c>
      <c r="C134" s="126"/>
      <c r="D134" s="88">
        <f>SUBTOTAL(9,D113:D133)</f>
        <v>1001.14</v>
      </c>
      <c r="E134" s="89">
        <f>SUBTOTAL(9,E113:E133)</f>
        <v>-1373.3899999999999</v>
      </c>
      <c r="F134" s="87"/>
      <c r="G134" s="94">
        <f>$G$130</f>
        <v>10637.190000000004</v>
      </c>
    </row>
    <row r="135" spans="1:7" ht="15.75" thickTop="1" x14ac:dyDescent="0.25"/>
    <row r="139" spans="1:7" ht="15.75" thickBot="1" x14ac:dyDescent="0.3">
      <c r="A139" s="60"/>
      <c r="B139" s="61"/>
      <c r="C139" s="62"/>
      <c r="D139" s="216" t="s">
        <v>97</v>
      </c>
      <c r="E139" s="217"/>
      <c r="F139" s="217"/>
      <c r="G139" s="218"/>
    </row>
    <row r="140" spans="1:7" x14ac:dyDescent="0.25">
      <c r="A140" s="63"/>
      <c r="B140" s="64"/>
      <c r="C140" s="65"/>
      <c r="D140" s="66"/>
      <c r="E140" s="67"/>
      <c r="F140" s="67"/>
      <c r="G140" s="68"/>
    </row>
    <row r="141" spans="1:7" ht="15.75" thickBot="1" x14ac:dyDescent="0.3">
      <c r="A141" s="63"/>
      <c r="B141" s="3"/>
      <c r="C141" s="5"/>
      <c r="D141" s="69"/>
      <c r="E141" s="70" t="s">
        <v>42</v>
      </c>
      <c r="F141" s="70" t="s">
        <v>43</v>
      </c>
      <c r="G141" s="71" t="s">
        <v>98</v>
      </c>
    </row>
    <row r="142" spans="1:7" ht="15.75" thickTop="1" x14ac:dyDescent="0.25">
      <c r="A142" s="129" t="s">
        <v>1</v>
      </c>
      <c r="B142" s="130" t="s">
        <v>3</v>
      </c>
      <c r="C142" s="131" t="s">
        <v>99</v>
      </c>
      <c r="D142" s="72"/>
      <c r="E142" s="73"/>
      <c r="F142" s="73"/>
      <c r="G142" s="74"/>
    </row>
    <row r="143" spans="1:7" x14ac:dyDescent="0.25">
      <c r="A143" s="106">
        <v>43435</v>
      </c>
      <c r="B143" s="103" t="s">
        <v>100</v>
      </c>
      <c r="C143" s="132" t="s">
        <v>101</v>
      </c>
      <c r="D143" s="72" t="s">
        <v>102</v>
      </c>
      <c r="E143" s="73">
        <v>129.06</v>
      </c>
      <c r="F143" s="73"/>
      <c r="G143" s="74">
        <v>129.06</v>
      </c>
    </row>
    <row r="144" spans="1:7" ht="15.75" thickBot="1" x14ac:dyDescent="0.3">
      <c r="A144" s="112"/>
      <c r="B144" s="133"/>
      <c r="C144" s="134"/>
      <c r="D144" s="69"/>
      <c r="E144" s="75"/>
      <c r="F144" s="75"/>
      <c r="G144" s="76"/>
    </row>
    <row r="145" spans="1:7" ht="15.75" thickTop="1" x14ac:dyDescent="0.25"/>
    <row r="147" spans="1:7" ht="15.75" thickBot="1" x14ac:dyDescent="0.3"/>
    <row r="148" spans="1:7" ht="18.75" customHeight="1" x14ac:dyDescent="0.25">
      <c r="A148" s="221" t="s">
        <v>139</v>
      </c>
      <c r="B148" s="222"/>
      <c r="C148" s="222"/>
      <c r="D148" s="222"/>
      <c r="E148" s="222"/>
      <c r="F148" s="222"/>
      <c r="G148" s="223"/>
    </row>
    <row r="149" spans="1:7" ht="15.75" thickBot="1" x14ac:dyDescent="0.3">
      <c r="A149" s="224"/>
      <c r="B149" s="225"/>
      <c r="C149" s="225"/>
      <c r="D149" s="225"/>
      <c r="E149" s="225"/>
      <c r="F149" s="225"/>
      <c r="G149" s="226"/>
    </row>
    <row r="150" spans="1:7" ht="60.75" thickBot="1" x14ac:dyDescent="0.3">
      <c r="A150" s="77"/>
      <c r="B150" s="78"/>
      <c r="C150" s="97" t="s">
        <v>46</v>
      </c>
      <c r="D150" s="98" t="s">
        <v>103</v>
      </c>
      <c r="E150" s="99" t="s">
        <v>104</v>
      </c>
      <c r="F150" s="100" t="s">
        <v>105</v>
      </c>
      <c r="G150" s="100" t="s">
        <v>106</v>
      </c>
    </row>
    <row r="151" spans="1:7" ht="15.75" thickBot="1" x14ac:dyDescent="0.3">
      <c r="A151" s="219" t="s">
        <v>107</v>
      </c>
      <c r="B151" s="220"/>
      <c r="C151" s="80">
        <v>531.28</v>
      </c>
      <c r="D151" s="81">
        <v>1497.3</v>
      </c>
      <c r="E151" s="82">
        <v>11009.44</v>
      </c>
      <c r="F151" s="83">
        <v>129.06</v>
      </c>
      <c r="G151" s="84">
        <f>SUM(C151:F151)</f>
        <v>13167.08</v>
      </c>
    </row>
    <row r="152" spans="1:7" x14ac:dyDescent="0.25">
      <c r="A152" s="227"/>
      <c r="B152" s="228"/>
      <c r="C152" s="228"/>
      <c r="D152" s="228"/>
      <c r="E152" s="228"/>
      <c r="F152" s="228"/>
      <c r="G152" s="229"/>
    </row>
    <row r="153" spans="1:7" ht="15.75" thickBot="1" x14ac:dyDescent="0.3">
      <c r="A153" s="230"/>
      <c r="B153" s="231"/>
      <c r="C153" s="231"/>
      <c r="D153" s="231"/>
      <c r="E153" s="231"/>
      <c r="F153" s="231"/>
      <c r="G153" s="232"/>
    </row>
    <row r="154" spans="1:7" ht="60.75" thickBot="1" x14ac:dyDescent="0.3">
      <c r="A154" s="79"/>
      <c r="B154" s="78"/>
      <c r="C154" s="97" t="s">
        <v>46</v>
      </c>
      <c r="D154" s="98" t="s">
        <v>103</v>
      </c>
      <c r="E154" s="99" t="s">
        <v>104</v>
      </c>
      <c r="F154" s="100" t="s">
        <v>105</v>
      </c>
      <c r="G154" s="100" t="s">
        <v>106</v>
      </c>
    </row>
    <row r="155" spans="1:7" ht="15.75" thickBot="1" x14ac:dyDescent="0.3">
      <c r="A155" s="219" t="s">
        <v>108</v>
      </c>
      <c r="B155" s="220"/>
      <c r="C155" s="96">
        <f>$G$48</f>
        <v>1459.2799999999995</v>
      </c>
      <c r="D155" s="81">
        <f>$G$95</f>
        <v>632.38</v>
      </c>
      <c r="E155" s="82">
        <f>$G$130</f>
        <v>10637.190000000004</v>
      </c>
      <c r="F155" s="83">
        <v>129.06</v>
      </c>
      <c r="G155" s="84">
        <f>SUM(C155:F155)</f>
        <v>12857.910000000003</v>
      </c>
    </row>
    <row r="160" spans="1:7" ht="15.75" thickBot="1" x14ac:dyDescent="0.3"/>
    <row r="161" spans="2:14" ht="24" thickTop="1" x14ac:dyDescent="0.35">
      <c r="B161" s="153" t="s">
        <v>138</v>
      </c>
      <c r="C161" s="149"/>
      <c r="D161" s="149"/>
      <c r="E161" s="149"/>
      <c r="F161" s="149"/>
      <c r="G161" s="149"/>
      <c r="H161" s="154"/>
      <c r="I161" s="155"/>
    </row>
    <row r="162" spans="2:14" ht="17.25" customHeight="1" thickBot="1" x14ac:dyDescent="0.3">
      <c r="B162" s="207" t="s">
        <v>109</v>
      </c>
      <c r="C162" s="33"/>
      <c r="D162" s="34" t="s">
        <v>110</v>
      </c>
      <c r="E162" s="33"/>
      <c r="F162" s="152" t="s">
        <v>111</v>
      </c>
      <c r="G162" s="152" t="s">
        <v>112</v>
      </c>
      <c r="H162" s="158" t="s">
        <v>110</v>
      </c>
      <c r="I162" s="160" t="s">
        <v>168</v>
      </c>
    </row>
    <row r="163" spans="2:14" ht="33.75" customHeight="1" thickBot="1" x14ac:dyDescent="0.35">
      <c r="B163" s="150" t="s">
        <v>114</v>
      </c>
      <c r="C163" s="33"/>
      <c r="D163" s="26">
        <f t="shared" ref="D163:D169" si="4">M165</f>
        <v>43.769999999999996</v>
      </c>
      <c r="E163" s="33"/>
      <c r="F163" s="33" t="s">
        <v>109</v>
      </c>
      <c r="G163" s="33" t="s">
        <v>114</v>
      </c>
      <c r="H163" s="27">
        <f t="shared" ref="H163:H169" si="5">D163</f>
        <v>43.769999999999996</v>
      </c>
      <c r="I163" s="161">
        <v>1</v>
      </c>
      <c r="K163" s="214" t="s">
        <v>115</v>
      </c>
      <c r="L163" s="215"/>
      <c r="M163" s="141"/>
      <c r="N163" s="142"/>
    </row>
    <row r="164" spans="2:14" x14ac:dyDescent="0.25">
      <c r="B164" s="150" t="s">
        <v>117</v>
      </c>
      <c r="C164" s="33"/>
      <c r="D164" s="26">
        <f t="shared" si="4"/>
        <v>1137.8799999999999</v>
      </c>
      <c r="E164" s="33"/>
      <c r="F164" s="33" t="s">
        <v>109</v>
      </c>
      <c r="G164" s="33" t="s">
        <v>117</v>
      </c>
      <c r="H164" s="27">
        <f t="shared" si="5"/>
        <v>1137.8799999999999</v>
      </c>
      <c r="I164" s="161">
        <v>2</v>
      </c>
      <c r="K164" s="135" t="s">
        <v>113</v>
      </c>
      <c r="L164" s="33"/>
      <c r="M164" s="33"/>
      <c r="N164" s="136" t="s">
        <v>116</v>
      </c>
    </row>
    <row r="165" spans="2:14" x14ac:dyDescent="0.25">
      <c r="B165" s="150" t="s">
        <v>118</v>
      </c>
      <c r="C165" s="33"/>
      <c r="D165" s="26">
        <f t="shared" si="4"/>
        <v>1.1400000000000001</v>
      </c>
      <c r="E165" s="33"/>
      <c r="F165" s="33" t="s">
        <v>109</v>
      </c>
      <c r="G165" s="33" t="s">
        <v>118</v>
      </c>
      <c r="H165" s="27">
        <f t="shared" si="5"/>
        <v>1.1400000000000001</v>
      </c>
      <c r="I165" s="161">
        <v>3</v>
      </c>
      <c r="K165" s="145" t="s">
        <v>114</v>
      </c>
      <c r="L165" s="57"/>
      <c r="M165" s="146">
        <f>F45</f>
        <v>43.769999999999996</v>
      </c>
      <c r="N165" s="136">
        <v>1</v>
      </c>
    </row>
    <row r="166" spans="2:14" x14ac:dyDescent="0.25">
      <c r="B166" s="150" t="s">
        <v>119</v>
      </c>
      <c r="C166" s="33"/>
      <c r="D166" s="26">
        <f t="shared" si="4"/>
        <v>988.2</v>
      </c>
      <c r="E166" s="33"/>
      <c r="F166" s="33" t="s">
        <v>109</v>
      </c>
      <c r="G166" s="33" t="s">
        <v>148</v>
      </c>
      <c r="H166" s="27">
        <f t="shared" si="5"/>
        <v>988.2</v>
      </c>
      <c r="I166" s="161">
        <v>4</v>
      </c>
      <c r="K166" s="145" t="s">
        <v>117</v>
      </c>
      <c r="L166" s="57"/>
      <c r="M166" s="146">
        <f>F35+D77</f>
        <v>1137.8799999999999</v>
      </c>
      <c r="N166" s="136">
        <v>2</v>
      </c>
    </row>
    <row r="167" spans="2:14" x14ac:dyDescent="0.25">
      <c r="B167" s="150" t="s">
        <v>60</v>
      </c>
      <c r="C167" s="33"/>
      <c r="D167" s="26">
        <f t="shared" si="4"/>
        <v>28.98</v>
      </c>
      <c r="E167" s="33"/>
      <c r="F167" s="33" t="s">
        <v>109</v>
      </c>
      <c r="G167" s="33" t="s">
        <v>148</v>
      </c>
      <c r="H167" s="27">
        <f t="shared" si="5"/>
        <v>28.98</v>
      </c>
      <c r="I167" s="161">
        <v>5</v>
      </c>
      <c r="K167" s="145" t="s">
        <v>118</v>
      </c>
      <c r="L167" s="57"/>
      <c r="M167" s="146">
        <f>D125</f>
        <v>1.1400000000000001</v>
      </c>
      <c r="N167" s="136">
        <v>3</v>
      </c>
    </row>
    <row r="168" spans="2:14" x14ac:dyDescent="0.25">
      <c r="B168" s="150" t="s">
        <v>134</v>
      </c>
      <c r="C168" s="33"/>
      <c r="D168" s="26">
        <f t="shared" si="4"/>
        <v>106.59999999999998</v>
      </c>
      <c r="E168" s="33"/>
      <c r="F168" s="33" t="s">
        <v>109</v>
      </c>
      <c r="G168" s="33" t="s">
        <v>148</v>
      </c>
      <c r="H168" s="27">
        <f t="shared" si="5"/>
        <v>106.59999999999998</v>
      </c>
      <c r="I168" s="161">
        <v>6</v>
      </c>
      <c r="K168" s="145" t="s">
        <v>119</v>
      </c>
      <c r="L168" s="57"/>
      <c r="M168" s="146">
        <f>F49+D61</f>
        <v>988.2</v>
      </c>
      <c r="N168" s="136">
        <v>4</v>
      </c>
    </row>
    <row r="169" spans="2:14" x14ac:dyDescent="0.25">
      <c r="B169" s="150" t="s">
        <v>136</v>
      </c>
      <c r="C169" s="33"/>
      <c r="D169" s="26">
        <f t="shared" si="4"/>
        <v>201.82</v>
      </c>
      <c r="E169" s="33"/>
      <c r="F169" s="33" t="s">
        <v>109</v>
      </c>
      <c r="G169" s="33" t="s">
        <v>136</v>
      </c>
      <c r="H169" s="27">
        <f t="shared" si="5"/>
        <v>201.82</v>
      </c>
      <c r="I169" s="161">
        <v>7</v>
      </c>
      <c r="K169" s="145" t="s">
        <v>60</v>
      </c>
      <c r="L169" s="57"/>
      <c r="M169" s="146">
        <f>F9</f>
        <v>28.98</v>
      </c>
      <c r="N169" s="136">
        <v>5</v>
      </c>
    </row>
    <row r="170" spans="2:14" x14ac:dyDescent="0.25">
      <c r="B170" s="150"/>
      <c r="C170" s="33"/>
      <c r="D170" s="33"/>
      <c r="E170" s="33"/>
      <c r="F170" s="33"/>
      <c r="G170" s="33"/>
      <c r="H170" s="156"/>
      <c r="I170" s="161"/>
      <c r="K170" s="145" t="s">
        <v>134</v>
      </c>
      <c r="L170" s="57"/>
      <c r="M170" s="146">
        <f>F25+D87</f>
        <v>106.59999999999998</v>
      </c>
      <c r="N170" s="136">
        <v>6</v>
      </c>
    </row>
    <row r="171" spans="2:14" ht="15.75" thickBot="1" x14ac:dyDescent="0.3">
      <c r="B171" s="150"/>
      <c r="C171" s="59"/>
      <c r="D171" s="28">
        <f>SUM(D163:D169)</f>
        <v>2508.39</v>
      </c>
      <c r="E171" s="59"/>
      <c r="F171" s="59"/>
      <c r="G171" s="59"/>
      <c r="H171" s="167">
        <f>SUM(H163:H169)</f>
        <v>2508.39</v>
      </c>
      <c r="I171" s="161"/>
      <c r="K171" s="145" t="s">
        <v>136</v>
      </c>
      <c r="L171" s="57"/>
      <c r="M171" s="146">
        <f>D93</f>
        <v>201.82</v>
      </c>
      <c r="N171" s="136">
        <v>7</v>
      </c>
    </row>
    <row r="172" spans="2:14" ht="5.25" customHeight="1" thickTop="1" x14ac:dyDescent="0.25">
      <c r="B172" s="150"/>
      <c r="C172" s="33"/>
      <c r="D172" s="33"/>
      <c r="E172" s="33"/>
      <c r="F172" s="33"/>
      <c r="G172" s="33"/>
      <c r="H172" s="156"/>
      <c r="I172" s="161"/>
      <c r="K172" s="137"/>
      <c r="L172" s="33"/>
      <c r="M172" s="33"/>
      <c r="N172" s="136"/>
    </row>
    <row r="173" spans="2:14" ht="15" customHeight="1" x14ac:dyDescent="0.25">
      <c r="B173" s="207" t="s">
        <v>120</v>
      </c>
      <c r="C173" s="33"/>
      <c r="D173" s="163"/>
      <c r="E173" s="33"/>
      <c r="F173" s="33"/>
      <c r="G173" s="33"/>
      <c r="H173" s="156"/>
      <c r="I173" s="161"/>
      <c r="K173" s="135" t="s">
        <v>120</v>
      </c>
      <c r="L173" s="33"/>
      <c r="M173" s="33"/>
      <c r="N173" s="136"/>
    </row>
    <row r="174" spans="2:14" x14ac:dyDescent="0.25">
      <c r="B174" s="150" t="s">
        <v>121</v>
      </c>
      <c r="C174" s="33"/>
      <c r="D174" s="163">
        <f>M174</f>
        <v>-55.44</v>
      </c>
      <c r="E174" s="33"/>
      <c r="F174" s="33" t="s">
        <v>123</v>
      </c>
      <c r="G174" s="33" t="s">
        <v>124</v>
      </c>
      <c r="H174" s="162">
        <f t="shared" ref="H174:H180" si="6">D174</f>
        <v>-55.44</v>
      </c>
      <c r="I174" s="161">
        <v>8</v>
      </c>
      <c r="K174" s="147" t="s">
        <v>121</v>
      </c>
      <c r="L174" s="143"/>
      <c r="M174" s="144">
        <f>F14</f>
        <v>-55.44</v>
      </c>
      <c r="N174" s="136">
        <v>8</v>
      </c>
    </row>
    <row r="175" spans="2:14" x14ac:dyDescent="0.25">
      <c r="B175" s="150" t="s">
        <v>122</v>
      </c>
      <c r="C175" s="33"/>
      <c r="D175" s="163">
        <f>M175</f>
        <v>-11.22</v>
      </c>
      <c r="E175" s="33"/>
      <c r="F175" s="33" t="s">
        <v>123</v>
      </c>
      <c r="G175" s="33" t="s">
        <v>124</v>
      </c>
      <c r="H175" s="162">
        <f t="shared" si="6"/>
        <v>-11.22</v>
      </c>
      <c r="I175" s="161">
        <v>9</v>
      </c>
      <c r="K175" s="6" t="s">
        <v>122</v>
      </c>
      <c r="L175" s="57"/>
      <c r="M175" s="146">
        <f>F30+F28</f>
        <v>-11.22</v>
      </c>
      <c r="N175" s="136">
        <v>9</v>
      </c>
    </row>
    <row r="176" spans="2:14" x14ac:dyDescent="0.25">
      <c r="B176" s="150" t="s">
        <v>135</v>
      </c>
      <c r="C176" s="33"/>
      <c r="D176" s="163">
        <f>M176</f>
        <v>-1847.74</v>
      </c>
      <c r="E176" s="33"/>
      <c r="F176" s="33" t="s">
        <v>123</v>
      </c>
      <c r="G176" s="33" t="s">
        <v>124</v>
      </c>
      <c r="H176" s="162">
        <f t="shared" si="6"/>
        <v>-1847.74</v>
      </c>
      <c r="I176" s="161">
        <v>10</v>
      </c>
      <c r="K176" s="6" t="s">
        <v>135</v>
      </c>
      <c r="L176" s="57"/>
      <c r="M176" s="146">
        <f>E71</f>
        <v>-1847.74</v>
      </c>
      <c r="N176" s="136">
        <v>10</v>
      </c>
    </row>
    <row r="177" spans="2:14" x14ac:dyDescent="0.25">
      <c r="B177" s="150" t="s">
        <v>137</v>
      </c>
      <c r="C177" s="33"/>
      <c r="D177" s="163">
        <f>M177</f>
        <v>-360</v>
      </c>
      <c r="E177" s="33"/>
      <c r="F177" s="33" t="s">
        <v>123</v>
      </c>
      <c r="G177" s="33" t="s">
        <v>124</v>
      </c>
      <c r="H177" s="162">
        <f t="shared" si="6"/>
        <v>-360</v>
      </c>
      <c r="I177" s="161">
        <v>11</v>
      </c>
      <c r="K177" s="6" t="s">
        <v>137</v>
      </c>
      <c r="L177" s="57"/>
      <c r="M177" s="146">
        <f>E90</f>
        <v>-360</v>
      </c>
      <c r="N177" s="136">
        <v>11</v>
      </c>
    </row>
    <row r="178" spans="2:14" x14ac:dyDescent="0.25">
      <c r="B178" s="150" t="s">
        <v>125</v>
      </c>
      <c r="C178" s="33"/>
      <c r="D178" s="163">
        <f>M178</f>
        <v>-130</v>
      </c>
      <c r="E178" s="33"/>
      <c r="F178" s="33" t="s">
        <v>123</v>
      </c>
      <c r="G178" s="33" t="s">
        <v>124</v>
      </c>
      <c r="H178" s="162">
        <f t="shared" si="6"/>
        <v>-130</v>
      </c>
      <c r="I178" s="161">
        <v>12</v>
      </c>
      <c r="K178" s="6" t="s">
        <v>125</v>
      </c>
      <c r="L178" s="57"/>
      <c r="M178" s="146">
        <f>E59</f>
        <v>-130</v>
      </c>
      <c r="N178" s="136">
        <v>12</v>
      </c>
    </row>
    <row r="179" spans="2:14" x14ac:dyDescent="0.25">
      <c r="B179" s="150" t="s">
        <v>126</v>
      </c>
      <c r="C179" s="33"/>
      <c r="D179" s="164">
        <v>0</v>
      </c>
      <c r="E179" s="33"/>
      <c r="F179" s="33" t="s">
        <v>123</v>
      </c>
      <c r="G179" s="33" t="s">
        <v>124</v>
      </c>
      <c r="H179" s="162">
        <f t="shared" si="6"/>
        <v>0</v>
      </c>
      <c r="I179" s="161">
        <v>13</v>
      </c>
      <c r="K179" s="6" t="s">
        <v>126</v>
      </c>
      <c r="L179" s="57"/>
      <c r="M179" s="148" t="str">
        <f>"-"</f>
        <v>-</v>
      </c>
      <c r="N179" s="136">
        <v>13</v>
      </c>
    </row>
    <row r="180" spans="2:14" ht="15.75" thickBot="1" x14ac:dyDescent="0.3">
      <c r="B180" s="150" t="s">
        <v>127</v>
      </c>
      <c r="C180" s="33"/>
      <c r="D180" s="163">
        <f>M180</f>
        <v>-413.15999999999997</v>
      </c>
      <c r="E180" s="33"/>
      <c r="F180" s="33" t="s">
        <v>128</v>
      </c>
      <c r="G180" s="33" t="s">
        <v>128</v>
      </c>
      <c r="H180" s="162">
        <f t="shared" si="6"/>
        <v>-413.15999999999997</v>
      </c>
      <c r="I180" s="161">
        <v>14</v>
      </c>
      <c r="K180" s="138" t="s">
        <v>127</v>
      </c>
      <c r="L180" s="139"/>
      <c r="M180" s="139">
        <f>E85</f>
        <v>-413.15999999999997</v>
      </c>
      <c r="N180" s="140">
        <v>14</v>
      </c>
    </row>
    <row r="181" spans="2:14" x14ac:dyDescent="0.25">
      <c r="B181" s="150"/>
      <c r="C181" s="33"/>
      <c r="D181" s="163"/>
      <c r="E181" s="33"/>
      <c r="F181" s="33"/>
      <c r="G181" s="33"/>
      <c r="H181" s="156"/>
      <c r="I181" s="157"/>
    </row>
    <row r="182" spans="2:14" ht="15.75" thickBot="1" x14ac:dyDescent="0.3">
      <c r="B182" s="150"/>
      <c r="C182" s="59"/>
      <c r="D182" s="168">
        <f>SUM(D174:D180)</f>
        <v>-2817.56</v>
      </c>
      <c r="E182" s="59"/>
      <c r="F182" s="59"/>
      <c r="G182" s="59"/>
      <c r="H182" s="169">
        <f>SUM(H174:H180)</f>
        <v>-2817.56</v>
      </c>
      <c r="I182" s="157"/>
    </row>
    <row r="183" spans="2:14" ht="15.75" thickTop="1" x14ac:dyDescent="0.25">
      <c r="B183" s="150"/>
      <c r="C183" s="59"/>
      <c r="D183" s="170"/>
      <c r="E183" s="59"/>
      <c r="F183" s="59"/>
      <c r="G183" s="59"/>
      <c r="H183" s="171"/>
      <c r="I183" s="157"/>
    </row>
    <row r="184" spans="2:14" ht="15.75" thickBot="1" x14ac:dyDescent="0.3">
      <c r="B184" s="150" t="s">
        <v>129</v>
      </c>
      <c r="C184" s="59"/>
      <c r="D184" s="168">
        <f>SUM(D171+D182)</f>
        <v>-309.17000000000007</v>
      </c>
      <c r="E184" s="59"/>
      <c r="F184" s="59"/>
      <c r="G184" s="59"/>
      <c r="H184" s="169">
        <f>SUM(H171+H182)</f>
        <v>-309.17000000000007</v>
      </c>
      <c r="I184" s="157"/>
    </row>
    <row r="185" spans="2:14" ht="8.25" customHeight="1" thickTop="1" x14ac:dyDescent="0.25">
      <c r="B185" s="150"/>
      <c r="C185" s="59"/>
      <c r="D185" s="170"/>
      <c r="E185" s="59"/>
      <c r="F185" s="59"/>
      <c r="G185" s="59"/>
      <c r="H185" s="171"/>
      <c r="I185" s="157"/>
    </row>
    <row r="186" spans="2:14" x14ac:dyDescent="0.25">
      <c r="B186" s="151" t="s">
        <v>0</v>
      </c>
      <c r="C186" s="33"/>
      <c r="D186" s="163">
        <f>G151</f>
        <v>13167.08</v>
      </c>
      <c r="E186" s="33"/>
      <c r="F186" s="33"/>
      <c r="G186" s="33"/>
      <c r="H186" s="166"/>
      <c r="I186" s="157"/>
    </row>
    <row r="187" spans="2:14" x14ac:dyDescent="0.25">
      <c r="B187" s="150" t="s">
        <v>130</v>
      </c>
      <c r="C187" s="33"/>
      <c r="D187" s="163">
        <f>D184</f>
        <v>-309.17000000000007</v>
      </c>
      <c r="E187" s="33"/>
      <c r="F187" s="33"/>
      <c r="G187" s="33"/>
      <c r="H187" s="166"/>
      <c r="I187" s="157"/>
    </row>
    <row r="188" spans="2:14" x14ac:dyDescent="0.25">
      <c r="B188" s="150" t="s">
        <v>131</v>
      </c>
      <c r="C188" s="33"/>
      <c r="D188" s="165" t="s">
        <v>132</v>
      </c>
      <c r="E188" s="33"/>
      <c r="F188" s="33"/>
      <c r="G188" s="33"/>
      <c r="H188" s="166"/>
      <c r="I188" s="157"/>
    </row>
    <row r="189" spans="2:14" x14ac:dyDescent="0.25">
      <c r="B189" s="150" t="s">
        <v>133</v>
      </c>
      <c r="C189" s="33"/>
      <c r="D189" s="163">
        <f>E129</f>
        <v>-373.39</v>
      </c>
      <c r="E189" s="33"/>
      <c r="F189" s="33"/>
      <c r="G189" s="33"/>
      <c r="H189" s="166"/>
      <c r="I189" s="157"/>
    </row>
    <row r="190" spans="2:14" x14ac:dyDescent="0.25">
      <c r="B190" s="150" t="s">
        <v>142</v>
      </c>
      <c r="C190" s="33"/>
      <c r="D190" s="163">
        <f>D186+D184</f>
        <v>12857.91</v>
      </c>
      <c r="E190" s="33"/>
      <c r="F190" s="33"/>
      <c r="G190" s="33"/>
      <c r="H190" s="166"/>
      <c r="I190" s="157"/>
    </row>
    <row r="191" spans="2:14" ht="9" customHeight="1" x14ac:dyDescent="0.25">
      <c r="B191" s="150"/>
      <c r="C191" s="33"/>
      <c r="D191" s="163"/>
      <c r="E191" s="33"/>
      <c r="F191" s="33"/>
      <c r="G191" s="33"/>
      <c r="H191" s="166"/>
      <c r="I191" s="157"/>
    </row>
    <row r="192" spans="2:14" ht="15.75" thickBot="1" x14ac:dyDescent="0.3">
      <c r="B192" s="86" t="s">
        <v>141</v>
      </c>
      <c r="C192" s="87"/>
      <c r="D192" s="173">
        <f>D184</f>
        <v>-309.17000000000007</v>
      </c>
      <c r="E192" s="172"/>
      <c r="F192" s="172"/>
      <c r="G192" s="172"/>
      <c r="H192" s="174">
        <f>H184</f>
        <v>-309.17000000000007</v>
      </c>
      <c r="I192" s="159"/>
    </row>
    <row r="193" spans="2:10" ht="15.75" thickTop="1" x14ac:dyDescent="0.25"/>
    <row r="197" spans="2:10" ht="26.25" x14ac:dyDescent="0.4">
      <c r="B197" s="175" t="s">
        <v>143</v>
      </c>
      <c r="C197" s="176"/>
      <c r="D197" s="176"/>
      <c r="E197" s="176"/>
      <c r="F197" s="176"/>
      <c r="G197" s="176"/>
      <c r="H197" s="176"/>
      <c r="I197" s="177"/>
    </row>
    <row r="198" spans="2:10" ht="21" x14ac:dyDescent="0.35">
      <c r="B198" s="208" t="s">
        <v>165</v>
      </c>
      <c r="C198" s="176"/>
      <c r="D198" s="176"/>
      <c r="E198" s="176"/>
      <c r="F198" s="176"/>
      <c r="G198" s="176"/>
      <c r="H198" s="176"/>
      <c r="I198" s="177"/>
    </row>
    <row r="199" spans="2:10" x14ac:dyDescent="0.25">
      <c r="B199" s="176"/>
      <c r="C199" s="176"/>
      <c r="D199" s="176"/>
      <c r="E199" s="176"/>
      <c r="F199" s="176"/>
      <c r="G199" s="176"/>
      <c r="H199" s="176"/>
      <c r="I199" s="177"/>
    </row>
    <row r="200" spans="2:10" ht="18.75" x14ac:dyDescent="0.3">
      <c r="B200" s="176"/>
      <c r="C200" s="176"/>
      <c r="D200" s="179" t="s">
        <v>166</v>
      </c>
      <c r="E200" s="179"/>
      <c r="F200" s="179" t="s">
        <v>144</v>
      </c>
      <c r="G200" s="176"/>
      <c r="H200" s="176"/>
      <c r="I200" s="177"/>
      <c r="J200" s="206"/>
    </row>
    <row r="201" spans="2:10" ht="20.25" x14ac:dyDescent="0.4">
      <c r="B201" s="180" t="s">
        <v>109</v>
      </c>
      <c r="C201" s="176"/>
      <c r="D201" s="181" t="s">
        <v>110</v>
      </c>
      <c r="E201" s="182"/>
      <c r="F201" s="183" t="s">
        <v>110</v>
      </c>
      <c r="G201" s="176"/>
      <c r="H201" s="176"/>
      <c r="I201" s="177"/>
      <c r="J201" s="206"/>
    </row>
    <row r="202" spans="2:10" x14ac:dyDescent="0.25">
      <c r="B202" s="176" t="s">
        <v>118</v>
      </c>
      <c r="C202" s="176"/>
      <c r="D202" s="184">
        <f>M167</f>
        <v>1.1400000000000001</v>
      </c>
      <c r="E202" s="176"/>
      <c r="F202" s="184">
        <v>10.62</v>
      </c>
      <c r="G202" s="176"/>
      <c r="H202" s="176"/>
      <c r="I202" s="177"/>
      <c r="J202" s="206"/>
    </row>
    <row r="203" spans="2:10" x14ac:dyDescent="0.25">
      <c r="B203" s="176" t="s">
        <v>117</v>
      </c>
      <c r="C203" s="176"/>
      <c r="D203" s="184">
        <f>M166</f>
        <v>1137.8799999999999</v>
      </c>
      <c r="E203" s="176"/>
      <c r="F203" s="184">
        <v>1679.8999999999999</v>
      </c>
      <c r="G203" s="176"/>
      <c r="H203" s="176"/>
      <c r="I203" s="177"/>
      <c r="J203" s="206"/>
    </row>
    <row r="204" spans="2:10" ht="18.75" x14ac:dyDescent="0.3">
      <c r="B204" s="176" t="s">
        <v>145</v>
      </c>
      <c r="C204" s="176"/>
      <c r="D204" s="185"/>
      <c r="E204" s="176"/>
      <c r="F204" s="184"/>
      <c r="G204" s="176"/>
      <c r="H204" s="176"/>
      <c r="I204" s="177"/>
      <c r="J204" s="206"/>
    </row>
    <row r="205" spans="2:10" ht="18.75" x14ac:dyDescent="0.3">
      <c r="B205" s="176" t="s">
        <v>146</v>
      </c>
      <c r="C205" s="176"/>
      <c r="D205" s="185"/>
      <c r="E205" s="176"/>
      <c r="F205" s="184"/>
      <c r="G205" s="176"/>
      <c r="H205" s="176"/>
      <c r="I205" s="177"/>
      <c r="J205" s="206"/>
    </row>
    <row r="206" spans="2:10" x14ac:dyDescent="0.25">
      <c r="B206" s="176" t="s">
        <v>147</v>
      </c>
      <c r="C206" s="176"/>
      <c r="D206" s="184">
        <f>M165</f>
        <v>43.769999999999996</v>
      </c>
      <c r="E206" s="176"/>
      <c r="F206" s="184">
        <v>216.31</v>
      </c>
      <c r="G206" s="176"/>
      <c r="H206" s="176"/>
      <c r="I206" s="177"/>
      <c r="J206" s="206"/>
    </row>
    <row r="207" spans="2:10" x14ac:dyDescent="0.25">
      <c r="B207" s="176" t="s">
        <v>148</v>
      </c>
      <c r="C207" s="176"/>
      <c r="D207" s="199">
        <f>SUM(H166:H168)</f>
        <v>1123.78</v>
      </c>
      <c r="E207" s="176"/>
      <c r="F207" s="184"/>
      <c r="G207" s="176"/>
      <c r="H207" s="176"/>
      <c r="I207" s="177"/>
      <c r="J207" s="206"/>
    </row>
    <row r="208" spans="2:10" x14ac:dyDescent="0.25">
      <c r="B208" s="176" t="s">
        <v>167</v>
      </c>
      <c r="C208" s="176"/>
      <c r="D208" s="199">
        <f>M171</f>
        <v>201.82</v>
      </c>
      <c r="E208" s="176"/>
      <c r="F208" s="184"/>
      <c r="G208" s="176"/>
      <c r="H208" s="176"/>
      <c r="I208" s="177"/>
      <c r="J208" s="206"/>
    </row>
    <row r="209" spans="2:10" x14ac:dyDescent="0.25">
      <c r="B209" s="176" t="s">
        <v>169</v>
      </c>
      <c r="C209" s="176"/>
      <c r="D209" s="186"/>
      <c r="E209" s="176"/>
      <c r="F209" s="184">
        <v>1850</v>
      </c>
      <c r="G209" s="176"/>
      <c r="H209" s="176"/>
      <c r="I209" s="177"/>
      <c r="J209" s="206"/>
    </row>
    <row r="210" spans="2:10" ht="18.75" x14ac:dyDescent="0.3">
      <c r="B210" s="176"/>
      <c r="C210" s="176"/>
      <c r="D210" s="187">
        <f>SUM(D202:D209)</f>
        <v>2508.39</v>
      </c>
      <c r="E210" s="176"/>
      <c r="F210" s="187">
        <f>SUM(F202:F209)</f>
        <v>3756.83</v>
      </c>
      <c r="G210" s="176"/>
      <c r="H210" s="176"/>
      <c r="I210" s="177"/>
      <c r="J210" s="206"/>
    </row>
    <row r="211" spans="2:10" ht="18.75" x14ac:dyDescent="0.3">
      <c r="B211" s="180" t="s">
        <v>126</v>
      </c>
      <c r="C211" s="176"/>
      <c r="D211" s="188"/>
      <c r="E211" s="176"/>
      <c r="F211" s="188"/>
      <c r="G211" s="176"/>
      <c r="H211" s="176"/>
      <c r="I211" s="177"/>
      <c r="J211" s="206"/>
    </row>
    <row r="212" spans="2:10" x14ac:dyDescent="0.25">
      <c r="B212" s="176" t="s">
        <v>128</v>
      </c>
      <c r="C212" s="176"/>
      <c r="D212" s="189">
        <f>H180</f>
        <v>-413.15999999999997</v>
      </c>
      <c r="E212" s="176"/>
      <c r="F212" s="189">
        <v>-373.39</v>
      </c>
      <c r="G212" s="176"/>
      <c r="H212" s="176"/>
      <c r="I212" s="177"/>
      <c r="J212" s="206"/>
    </row>
    <row r="213" spans="2:10" x14ac:dyDescent="0.25">
      <c r="B213" s="176" t="s">
        <v>124</v>
      </c>
      <c r="C213" s="176"/>
      <c r="D213" s="189">
        <f>SUM(H174:H179)</f>
        <v>-2404.4</v>
      </c>
      <c r="E213" s="176"/>
      <c r="F213" s="189">
        <v>-356.66</v>
      </c>
      <c r="G213" s="176"/>
      <c r="H213" s="176"/>
      <c r="I213" s="177"/>
      <c r="J213" s="206"/>
    </row>
    <row r="214" spans="2:10" x14ac:dyDescent="0.25">
      <c r="B214" s="176" t="s">
        <v>149</v>
      </c>
      <c r="C214" s="176"/>
      <c r="D214" s="201" t="str">
        <f>"-"</f>
        <v>-</v>
      </c>
      <c r="E214" s="176"/>
      <c r="F214" s="176"/>
      <c r="G214" s="176"/>
      <c r="H214" s="176"/>
      <c r="I214" s="177"/>
      <c r="J214" s="206"/>
    </row>
    <row r="215" spans="2:10" x14ac:dyDescent="0.25">
      <c r="B215" s="176" t="s">
        <v>150</v>
      </c>
      <c r="C215" s="176"/>
      <c r="D215" s="201" t="str">
        <f t="shared" ref="D215:D216" si="7">"-"</f>
        <v>-</v>
      </c>
      <c r="E215" s="176"/>
      <c r="F215" s="189">
        <v>-2250</v>
      </c>
      <c r="G215" s="176"/>
      <c r="H215" s="176"/>
      <c r="I215" s="177"/>
      <c r="J215" s="206"/>
    </row>
    <row r="216" spans="2:10" x14ac:dyDescent="0.25">
      <c r="B216" s="176" t="s">
        <v>151</v>
      </c>
      <c r="C216" s="176"/>
      <c r="D216" s="201" t="str">
        <f t="shared" si="7"/>
        <v>-</v>
      </c>
      <c r="E216" s="176"/>
      <c r="F216" s="189"/>
      <c r="G216" s="176"/>
      <c r="H216" s="176"/>
      <c r="I216" s="177"/>
      <c r="J216" s="206"/>
    </row>
    <row r="217" spans="2:10" ht="18.75" x14ac:dyDescent="0.3">
      <c r="B217" s="176" t="s">
        <v>152</v>
      </c>
      <c r="C217" s="176"/>
      <c r="D217" s="190"/>
      <c r="E217" s="176"/>
      <c r="F217" s="189"/>
      <c r="G217" s="176"/>
      <c r="H217" s="176"/>
      <c r="I217" s="177"/>
      <c r="J217" s="206"/>
    </row>
    <row r="218" spans="2:10" ht="18.75" x14ac:dyDescent="0.3">
      <c r="B218" s="191"/>
      <c r="C218" s="176"/>
      <c r="D218" s="193">
        <f>SUM(D212:D217)</f>
        <v>-2817.56</v>
      </c>
      <c r="E218" s="176"/>
      <c r="F218" s="193">
        <f>SUM(F212:F217)</f>
        <v>-2980.05</v>
      </c>
      <c r="G218" s="176"/>
      <c r="H218" s="176"/>
      <c r="I218" s="177"/>
      <c r="J218" s="206"/>
    </row>
    <row r="219" spans="2:10" ht="18.75" x14ac:dyDescent="0.3">
      <c r="B219" s="191"/>
      <c r="C219" s="176"/>
      <c r="D219" s="176"/>
      <c r="E219" s="176"/>
      <c r="F219" s="176"/>
      <c r="G219" s="176"/>
      <c r="H219" s="176"/>
      <c r="I219" s="177"/>
      <c r="J219" s="206"/>
    </row>
    <row r="220" spans="2:10" ht="19.5" thickBot="1" x14ac:dyDescent="0.35">
      <c r="B220" s="180" t="s">
        <v>153</v>
      </c>
      <c r="C220" s="176"/>
      <c r="D220" s="194">
        <f>D210+D218</f>
        <v>-309.17000000000007</v>
      </c>
      <c r="E220" s="176"/>
      <c r="F220" s="194">
        <f>F210+F218</f>
        <v>776.77999999999975</v>
      </c>
      <c r="G220" s="176"/>
      <c r="H220" s="176"/>
      <c r="I220" s="177"/>
      <c r="J220" s="206"/>
    </row>
    <row r="221" spans="2:10" ht="15.75" thickTop="1" x14ac:dyDescent="0.25">
      <c r="B221" s="176"/>
      <c r="C221" s="176"/>
      <c r="D221" s="176"/>
      <c r="E221" s="176"/>
      <c r="F221" s="176"/>
      <c r="G221" s="176"/>
      <c r="H221" s="176"/>
      <c r="I221" s="177"/>
      <c r="J221" s="206"/>
    </row>
    <row r="222" spans="2:10" ht="26.25" x14ac:dyDescent="0.4">
      <c r="B222" s="175" t="s">
        <v>154</v>
      </c>
      <c r="C222" s="176"/>
      <c r="D222" s="176"/>
      <c r="E222" s="176"/>
      <c r="F222" s="176"/>
      <c r="G222" s="176"/>
      <c r="H222" s="176"/>
      <c r="I222" s="177"/>
      <c r="J222" s="206"/>
    </row>
    <row r="223" spans="2:10" ht="26.25" x14ac:dyDescent="0.4">
      <c r="B223" s="175"/>
      <c r="C223" s="176"/>
      <c r="D223" s="195" t="s">
        <v>166</v>
      </c>
      <c r="E223" s="176"/>
      <c r="F223" s="178" t="s">
        <v>144</v>
      </c>
      <c r="G223" s="176"/>
      <c r="H223" s="176"/>
      <c r="I223" s="177"/>
      <c r="J223" s="206"/>
    </row>
    <row r="224" spans="2:10" x14ac:dyDescent="0.25">
      <c r="B224" s="176"/>
      <c r="C224" s="176"/>
      <c r="D224" s="176"/>
      <c r="E224" s="176"/>
      <c r="F224" s="176"/>
      <c r="G224" s="176"/>
      <c r="H224" s="176"/>
      <c r="I224" s="177"/>
      <c r="J224" s="206"/>
    </row>
    <row r="225" spans="2:10" ht="18.75" x14ac:dyDescent="0.3">
      <c r="B225" s="191" t="s">
        <v>155</v>
      </c>
      <c r="C225" s="176"/>
      <c r="D225" s="202">
        <f>F227</f>
        <v>40923.18</v>
      </c>
      <c r="E225" s="191"/>
      <c r="F225" s="190">
        <v>40146.400000000001</v>
      </c>
      <c r="G225" s="176"/>
      <c r="H225" s="176"/>
      <c r="I225" s="177"/>
      <c r="J225" s="206"/>
    </row>
    <row r="226" spans="2:10" ht="18.75" x14ac:dyDescent="0.3">
      <c r="B226" s="176" t="s">
        <v>156</v>
      </c>
      <c r="C226" s="176" t="s">
        <v>157</v>
      </c>
      <c r="D226" s="203">
        <f>D192</f>
        <v>-309.17000000000007</v>
      </c>
      <c r="E226" s="191"/>
      <c r="F226" s="190">
        <v>776.78</v>
      </c>
      <c r="G226" s="176"/>
      <c r="H226" s="176"/>
      <c r="I226" s="177"/>
      <c r="J226" s="206"/>
    </row>
    <row r="227" spans="2:10" ht="19.5" thickBot="1" x14ac:dyDescent="0.35">
      <c r="B227" s="176"/>
      <c r="C227" s="176"/>
      <c r="D227" s="200">
        <f>SUM(D225:D226)</f>
        <v>40614.01</v>
      </c>
      <c r="E227" s="176"/>
      <c r="F227" s="194">
        <f>SUM(F225:F226)</f>
        <v>40923.18</v>
      </c>
      <c r="G227" s="176"/>
      <c r="H227" s="176"/>
      <c r="I227" s="177"/>
      <c r="J227" s="206"/>
    </row>
    <row r="228" spans="2:10" ht="15.75" thickTop="1" x14ac:dyDescent="0.25">
      <c r="B228" s="176"/>
      <c r="C228" s="176"/>
      <c r="D228" s="176"/>
      <c r="E228" s="176"/>
      <c r="F228" s="176"/>
      <c r="G228" s="176"/>
      <c r="H228" s="176"/>
      <c r="I228" s="177"/>
      <c r="J228" s="206"/>
    </row>
    <row r="229" spans="2:10" ht="18.75" x14ac:dyDescent="0.3">
      <c r="B229" s="196" t="s">
        <v>158</v>
      </c>
      <c r="C229" s="176"/>
      <c r="D229" s="197"/>
      <c r="E229" s="176"/>
      <c r="F229" s="176"/>
      <c r="G229" s="176"/>
      <c r="H229" s="176"/>
      <c r="I229" s="177"/>
      <c r="J229" s="206"/>
    </row>
    <row r="230" spans="2:10" ht="18.75" x14ac:dyDescent="0.3">
      <c r="B230" s="191" t="s">
        <v>159</v>
      </c>
      <c r="C230" s="176"/>
      <c r="D230" s="192">
        <f>F233</f>
        <v>35350</v>
      </c>
      <c r="E230" s="176"/>
      <c r="F230" s="192">
        <v>37600</v>
      </c>
      <c r="G230" s="176"/>
      <c r="H230" s="176"/>
      <c r="I230" s="177"/>
      <c r="J230" s="206"/>
    </row>
    <row r="231" spans="2:10" ht="18.75" x14ac:dyDescent="0.3">
      <c r="B231" s="191" t="s">
        <v>160</v>
      </c>
      <c r="C231" s="176"/>
      <c r="D231" s="192">
        <v>2000</v>
      </c>
      <c r="E231" s="176"/>
      <c r="F231" s="192"/>
      <c r="G231" s="176"/>
      <c r="H231" s="176"/>
      <c r="I231" s="177"/>
      <c r="J231" s="206"/>
    </row>
    <row r="232" spans="2:10" ht="18.75" x14ac:dyDescent="0.3">
      <c r="B232" s="191" t="s">
        <v>161</v>
      </c>
      <c r="C232" s="176"/>
      <c r="D232" s="192"/>
      <c r="E232" s="176"/>
      <c r="F232" s="192">
        <v>2250</v>
      </c>
      <c r="G232" s="176"/>
      <c r="H232" s="176"/>
      <c r="I232" s="177"/>
      <c r="J232" s="206"/>
    </row>
    <row r="233" spans="2:10" ht="18.75" x14ac:dyDescent="0.3">
      <c r="B233" s="176"/>
      <c r="C233" s="176"/>
      <c r="D233" s="198">
        <f>D230+D231</f>
        <v>37350</v>
      </c>
      <c r="E233" s="198"/>
      <c r="F233" s="198">
        <f t="shared" ref="F233" si="8">F230-F232</f>
        <v>35350</v>
      </c>
      <c r="G233" s="176"/>
      <c r="H233" s="176"/>
      <c r="I233" s="177"/>
      <c r="J233" s="206"/>
    </row>
    <row r="234" spans="2:10" ht="18.75" x14ac:dyDescent="0.3">
      <c r="B234" s="191" t="s">
        <v>162</v>
      </c>
      <c r="C234" s="176"/>
      <c r="D234" s="190"/>
      <c r="E234" s="176"/>
      <c r="F234" s="192"/>
      <c r="G234" s="176"/>
      <c r="H234" s="176"/>
      <c r="I234" s="177"/>
      <c r="J234" s="206"/>
    </row>
    <row r="235" spans="2:10" ht="18.75" x14ac:dyDescent="0.3">
      <c r="B235" s="191" t="s">
        <v>163</v>
      </c>
      <c r="C235" s="176"/>
      <c r="D235" s="190"/>
      <c r="E235" s="176"/>
      <c r="F235" s="192"/>
      <c r="G235" s="176"/>
      <c r="H235" s="176"/>
      <c r="I235" s="177"/>
      <c r="J235" s="206"/>
    </row>
    <row r="236" spans="2:10" ht="18.75" x14ac:dyDescent="0.3">
      <c r="B236" s="191" t="s">
        <v>164</v>
      </c>
      <c r="C236" s="176"/>
      <c r="D236" s="190">
        <f>G155</f>
        <v>12857.910000000003</v>
      </c>
      <c r="E236" s="176"/>
      <c r="F236" s="202">
        <v>13167.08</v>
      </c>
      <c r="G236" s="176"/>
      <c r="H236" s="176"/>
      <c r="I236" s="177"/>
      <c r="J236" s="206"/>
    </row>
    <row r="237" spans="2:10" x14ac:dyDescent="0.25">
      <c r="B237" s="176"/>
      <c r="C237" s="176"/>
      <c r="D237" s="176"/>
      <c r="E237" s="176"/>
      <c r="F237" s="176"/>
      <c r="G237" s="176"/>
      <c r="H237" s="176"/>
      <c r="I237" s="177"/>
      <c r="J237" s="206"/>
    </row>
    <row r="238" spans="2:10" ht="19.5" thickBot="1" x14ac:dyDescent="0.35">
      <c r="B238" s="176"/>
      <c r="C238" s="176"/>
      <c r="D238" s="194">
        <f>SUM(D233:D237)</f>
        <v>50207.91</v>
      </c>
      <c r="E238" s="176"/>
      <c r="F238" s="194">
        <f>F236+F233</f>
        <v>48517.08</v>
      </c>
      <c r="G238" s="176"/>
      <c r="H238" s="176"/>
      <c r="I238" s="177"/>
      <c r="J238" s="206"/>
    </row>
    <row r="239" spans="2:10" ht="15.75" thickTop="1" x14ac:dyDescent="0.25">
      <c r="B239" s="176"/>
      <c r="C239" s="176"/>
      <c r="D239" s="176"/>
      <c r="E239" s="176"/>
      <c r="F239" s="176"/>
      <c r="G239" s="176"/>
      <c r="H239" s="176"/>
      <c r="I239" s="177"/>
      <c r="J239" s="206"/>
    </row>
    <row r="240" spans="2:10" ht="18.75" x14ac:dyDescent="0.3">
      <c r="B240" s="176"/>
      <c r="C240" s="176"/>
      <c r="D240" s="190"/>
      <c r="E240" s="176"/>
      <c r="F240" s="190"/>
      <c r="G240" s="176"/>
      <c r="H240" s="176"/>
      <c r="I240" s="177"/>
      <c r="J240" s="206"/>
    </row>
    <row r="241" spans="10:10" x14ac:dyDescent="0.25">
      <c r="J241" s="206"/>
    </row>
    <row r="242" spans="10:10" x14ac:dyDescent="0.25">
      <c r="J242" s="206"/>
    </row>
    <row r="243" spans="10:10" x14ac:dyDescent="0.25">
      <c r="J243" s="206"/>
    </row>
    <row r="244" spans="10:10" x14ac:dyDescent="0.25">
      <c r="J244" s="85"/>
    </row>
  </sheetData>
  <sortState xmlns:xlrd2="http://schemas.microsoft.com/office/spreadsheetml/2017/richdata2" ref="A113:E133">
    <sortCondition ref="B113:B133"/>
  </sortState>
  <mergeCells count="9">
    <mergeCell ref="A151:B151"/>
    <mergeCell ref="A155:B155"/>
    <mergeCell ref="A148:G149"/>
    <mergeCell ref="A152:G153"/>
    <mergeCell ref="D3:G3"/>
    <mergeCell ref="D55:G55"/>
    <mergeCell ref="D111:F111"/>
    <mergeCell ref="K163:L163"/>
    <mergeCell ref="D139:G139"/>
  </mergeCells>
  <conditionalFormatting sqref="D163:D173">
    <cfRule type="cellIs" dxfId="1" priority="2" operator="lessThan">
      <formula>0</formula>
    </cfRule>
  </conditionalFormatting>
  <conditionalFormatting sqref="H163:H169">
    <cfRule type="cellIs" dxfId="0" priority="1" operator="lessThan">
      <formula>0</formula>
    </cfRule>
  </conditionalFormatting>
  <pageMargins left="0.25" right="0.25" top="0.75" bottom="0.75" header="0.3" footer="0.3"/>
  <pageSetup paperSize="9" scale="1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Laycock</dc:creator>
  <cp:lastModifiedBy>Stephen Laycock</cp:lastModifiedBy>
  <cp:lastPrinted>2021-12-17T12:03:28Z</cp:lastPrinted>
  <dcterms:created xsi:type="dcterms:W3CDTF">2021-11-19T14:24:46Z</dcterms:created>
  <dcterms:modified xsi:type="dcterms:W3CDTF">2021-12-19T13:33:03Z</dcterms:modified>
</cp:coreProperties>
</file>